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95" yWindow="180" windowWidth="20415" windowHeight="6165"/>
  </bookViews>
  <sheets>
    <sheet name="수입내역" sheetId="12" r:id="rId1"/>
  </sheets>
  <calcPr calcId="125725"/>
</workbook>
</file>

<file path=xl/calcChain.xml><?xml version="1.0" encoding="utf-8"?>
<calcChain xmlns="http://schemas.openxmlformats.org/spreadsheetml/2006/main">
  <c r="AN7" i="12"/>
  <c r="AM7"/>
  <c r="AL7"/>
  <c r="AN5"/>
  <c r="AM5"/>
  <c r="AL5"/>
  <c r="D10"/>
  <c r="R10"/>
  <c r="AH28" l="1"/>
  <c r="AG20" l="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C26" s="1"/>
  <c r="AI20" l="1"/>
  <c r="AH20"/>
  <c r="AE21"/>
  <c r="AD21" s="1"/>
  <c r="AC21" s="1"/>
  <c r="AB21" s="1"/>
  <c r="AA21"/>
  <c r="Z21" s="1"/>
  <c r="Y21"/>
  <c r="X21"/>
  <c r="W21"/>
  <c r="V21" s="1"/>
  <c r="U21" s="1"/>
  <c r="T21" s="1"/>
  <c r="S21"/>
  <c r="R21" s="1"/>
  <c r="Q21" s="1"/>
  <c r="P21" s="1"/>
  <c r="O21"/>
  <c r="N21" s="1"/>
  <c r="M21" s="1"/>
  <c r="L21"/>
  <c r="K21" s="1"/>
  <c r="J21" s="1"/>
  <c r="I21"/>
  <c r="H21"/>
  <c r="G21" s="1"/>
  <c r="F21" s="1"/>
  <c r="E21"/>
  <c r="D21" l="1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24" l="1"/>
  <c r="C27" s="1"/>
  <c r="AH18"/>
  <c r="AH21" s="1"/>
  <c r="AG21" s="1"/>
  <c r="AF21" s="1"/>
  <c r="AI18"/>
  <c r="C21"/>
  <c r="C23" l="1"/>
  <c r="C19"/>
  <c r="AI17"/>
  <c r="AH17"/>
  <c r="C25" l="1"/>
  <c r="D23"/>
  <c r="AH19"/>
  <c r="AI16"/>
  <c r="AH16"/>
  <c r="AN15" a="1"/>
  <c r="AM15" a="1"/>
  <c r="AM15" l="1"/>
  <c r="AH22"/>
  <c r="AN15"/>
  <c r="C22"/>
  <c r="D22" s="1"/>
  <c r="AN14"/>
  <c r="AM14" a="1"/>
  <c r="AM14" l="1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N13" a="1"/>
  <c r="AM13" a="1"/>
  <c r="AH14" l="1"/>
  <c r="AN13"/>
  <c r="AM13"/>
  <c r="AN12" a="1"/>
  <c r="AM12" a="1"/>
  <c r="AM12" l="1"/>
  <c r="AG10" l="1"/>
  <c r="AF10"/>
  <c r="AE10"/>
  <c r="AD10"/>
  <c r="AC10"/>
  <c r="AB10"/>
  <c r="AA10"/>
  <c r="Z10"/>
  <c r="Y10"/>
  <c r="X10"/>
  <c r="W10"/>
  <c r="V10"/>
  <c r="U10"/>
  <c r="T10"/>
  <c r="S10"/>
  <c r="Q10"/>
  <c r="P10"/>
  <c r="O10"/>
  <c r="N10"/>
  <c r="M10"/>
  <c r="L10"/>
  <c r="K10"/>
  <c r="J10"/>
  <c r="I10"/>
  <c r="H10"/>
  <c r="G10"/>
  <c r="F10"/>
  <c r="E10"/>
  <c r="C10"/>
  <c r="AH9"/>
  <c r="AH8"/>
  <c r="AH7" l="1"/>
  <c r="AI14" l="1"/>
  <c r="AH10"/>
  <c r="AQ7"/>
  <c r="AO7"/>
  <c r="AH11" l="1"/>
  <c r="AG11" s="1"/>
  <c r="AF11" s="1"/>
  <c r="AE11" s="1"/>
  <c r="AD11" s="1"/>
  <c r="AC11" s="1"/>
  <c r="AB11" s="1"/>
  <c r="AA11" s="1"/>
  <c r="Z11" s="1"/>
  <c r="Y11" s="1"/>
  <c r="X11" s="1"/>
  <c r="W11" s="1"/>
  <c r="V11" s="1"/>
  <c r="U11" s="1"/>
  <c r="T11" s="1"/>
  <c r="S11" s="1"/>
  <c r="R11" s="1"/>
  <c r="Q11" s="1"/>
  <c r="P11" s="1"/>
  <c r="O11" s="1"/>
  <c r="N11" s="1"/>
  <c r="M11" s="1"/>
  <c r="L11" s="1"/>
  <c r="K11" s="1"/>
  <c r="J11" s="1"/>
  <c r="I11" s="1"/>
  <c r="H11" s="1"/>
  <c r="G11" s="1"/>
  <c r="F11" s="1"/>
  <c r="E11" s="1"/>
  <c r="D11" s="1"/>
  <c r="C11" s="1"/>
  <c r="AM8"/>
  <c r="AM9"/>
  <c r="AN8"/>
  <c r="AQ25"/>
  <c r="AN9"/>
  <c r="AO9"/>
  <c r="AL9"/>
  <c r="AQ8"/>
  <c r="AI5"/>
  <c r="E23"/>
  <c r="F23" s="1"/>
  <c r="AO5" l="1"/>
  <c r="AM27"/>
  <c r="AL8"/>
  <c r="AI7"/>
  <c r="AL27"/>
  <c r="AN27"/>
  <c r="G23"/>
  <c r="AM6" l="1"/>
  <c r="AL6"/>
  <c r="AO8"/>
  <c r="AN6"/>
  <c r="AQ23"/>
  <c r="H23"/>
  <c r="I23" l="1"/>
  <c r="J23" l="1"/>
  <c r="K23" l="1"/>
  <c r="L23" l="1"/>
  <c r="M23" l="1"/>
  <c r="N23" l="1"/>
  <c r="O23" l="1"/>
  <c r="P23" l="1"/>
  <c r="Q23" l="1"/>
  <c r="R23" l="1"/>
  <c r="S23" l="1"/>
  <c r="T23" l="1"/>
  <c r="U23" l="1"/>
  <c r="V23" l="1"/>
  <c r="W23" l="1"/>
  <c r="X23" l="1"/>
  <c r="Y23" l="1"/>
  <c r="Z23" l="1"/>
  <c r="AA23" l="1"/>
  <c r="AB23" l="1"/>
  <c r="AC23" l="1"/>
  <c r="AD23" l="1"/>
  <c r="AE23" l="1"/>
  <c r="AF23" l="1"/>
  <c r="AG23" l="1"/>
  <c r="AH23" l="1"/>
  <c r="D26"/>
  <c r="E26" s="1"/>
  <c r="F26" s="1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6" s="1"/>
  <c r="AH26" s="1"/>
  <c r="E22" l="1"/>
  <c r="F22" s="1"/>
  <c r="G22" s="1"/>
  <c r="H22" s="1"/>
  <c r="I22" s="1"/>
  <c r="J22" s="1"/>
  <c r="K22" s="1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D24"/>
  <c r="D25" s="1"/>
  <c r="D27" l="1"/>
  <c r="E24"/>
  <c r="F24" l="1"/>
  <c r="E25"/>
  <c r="E27"/>
  <c r="F25" l="1"/>
  <c r="G24"/>
  <c r="F27"/>
  <c r="G25" l="1"/>
  <c r="G27"/>
  <c r="H24"/>
  <c r="H25" l="1"/>
  <c r="I24"/>
  <c r="H27"/>
  <c r="J24" l="1"/>
  <c r="I25"/>
  <c r="I27"/>
  <c r="J25" l="1"/>
  <c r="J27"/>
  <c r="K24"/>
  <c r="K25" l="1"/>
  <c r="K27"/>
  <c r="L24"/>
  <c r="M24" l="1"/>
  <c r="L25"/>
  <c r="L27"/>
  <c r="N24" l="1"/>
  <c r="M25"/>
  <c r="M27"/>
  <c r="N25" l="1"/>
  <c r="N27"/>
  <c r="O24"/>
  <c r="O25" l="1"/>
  <c r="O27"/>
  <c r="P24"/>
  <c r="P25" l="1"/>
  <c r="Q24"/>
  <c r="P27"/>
  <c r="R24" l="1"/>
  <c r="Q25"/>
  <c r="Q27"/>
  <c r="R25" l="1"/>
  <c r="S24"/>
  <c r="R27"/>
  <c r="S25" l="1"/>
  <c r="S27"/>
  <c r="T24"/>
  <c r="U24" l="1"/>
  <c r="T25"/>
  <c r="T27"/>
  <c r="V24" l="1"/>
  <c r="U25"/>
  <c r="U27"/>
  <c r="V25" l="1"/>
  <c r="W24"/>
  <c r="V27"/>
  <c r="W25" l="1"/>
  <c r="X24"/>
  <c r="W27"/>
  <c r="X25" l="1"/>
  <c r="X27"/>
  <c r="Y24"/>
  <c r="Z24" l="1"/>
  <c r="Y25"/>
  <c r="Y27"/>
  <c r="Z25" l="1"/>
  <c r="Z27"/>
  <c r="AA24"/>
  <c r="AB24" l="1"/>
  <c r="AA25"/>
  <c r="AA27"/>
  <c r="AB25" l="1"/>
  <c r="AC24"/>
  <c r="AB27"/>
  <c r="AD24" l="1"/>
  <c r="AC25"/>
  <c r="AC27"/>
  <c r="AD25" l="1"/>
  <c r="AD27"/>
  <c r="AE24"/>
  <c r="AE25" l="1"/>
  <c r="AF24"/>
  <c r="AE27"/>
  <c r="AF25" l="1"/>
  <c r="AG24"/>
  <c r="AF27"/>
  <c r="AH24" l="1"/>
  <c r="AG27"/>
  <c r="AG25"/>
  <c r="AH27" l="1"/>
  <c r="AH25"/>
  <c r="AN12" l="1"/>
  <c r="AH12"/>
  <c r="AI12" l="1"/>
  <c r="AH13"/>
</calcChain>
</file>

<file path=xl/sharedStrings.xml><?xml version="1.0" encoding="utf-8"?>
<sst xmlns="http://schemas.openxmlformats.org/spreadsheetml/2006/main" count="116" uniqueCount="65">
  <si>
    <t>H</t>
    <phoneticPr fontId="1" type="noConversion"/>
  </si>
  <si>
    <t>C</t>
    <phoneticPr fontId="1" type="noConversion"/>
  </si>
  <si>
    <t>현금</t>
    <phoneticPr fontId="1" type="noConversion"/>
  </si>
  <si>
    <t>계산X</t>
    <phoneticPr fontId="1" type="noConversion"/>
  </si>
  <si>
    <t>현금소계</t>
    <phoneticPr fontId="1" type="noConversion"/>
  </si>
  <si>
    <t>송금</t>
    <phoneticPr fontId="1" type="noConversion"/>
  </si>
  <si>
    <t>합계</t>
    <phoneticPr fontId="1" type="noConversion"/>
  </si>
  <si>
    <t>수입-송금</t>
    <phoneticPr fontId="1" type="noConversion"/>
  </si>
  <si>
    <t>일자별</t>
    <phoneticPr fontId="1" type="noConversion"/>
  </si>
  <si>
    <t>신고금액</t>
    <phoneticPr fontId="1" type="noConversion"/>
  </si>
  <si>
    <t>수입</t>
    <phoneticPr fontId="1" type="noConversion"/>
  </si>
  <si>
    <t>근무일수</t>
    <phoneticPr fontId="1" type="noConversion"/>
  </si>
  <si>
    <t>요  일</t>
    <phoneticPr fontId="1" type="noConversion"/>
  </si>
  <si>
    <t>날  씨</t>
    <phoneticPr fontId="1" type="noConversion"/>
  </si>
  <si>
    <t>휴     일</t>
    <phoneticPr fontId="1" type="noConversion"/>
  </si>
  <si>
    <t>비,흐린날</t>
    <phoneticPr fontId="1" type="noConversion"/>
  </si>
  <si>
    <t>평일맑은날</t>
    <phoneticPr fontId="1" type="noConversion"/>
  </si>
  <si>
    <t>합  계</t>
    <phoneticPr fontId="1" type="noConversion"/>
  </si>
  <si>
    <t>날씨는 "맑음","흐림","비,흐림","비"(으)로 구분하세요.</t>
    <phoneticPr fontId="1" type="noConversion"/>
  </si>
  <si>
    <t>금액/일</t>
    <phoneticPr fontId="1" type="noConversion"/>
  </si>
  <si>
    <t>금액%</t>
    <phoneticPr fontId="1" type="noConversion"/>
  </si>
  <si>
    <t>일자별</t>
    <phoneticPr fontId="1" type="noConversion"/>
  </si>
  <si>
    <t>%</t>
    <phoneticPr fontId="1" type="noConversion"/>
  </si>
  <si>
    <t>근무시간</t>
    <phoneticPr fontId="1" type="noConversion"/>
  </si>
  <si>
    <t>검산</t>
    <phoneticPr fontId="1" type="noConversion"/>
  </si>
  <si>
    <t>최소금액</t>
    <phoneticPr fontId="1" type="noConversion"/>
  </si>
  <si>
    <t>최고금액</t>
    <phoneticPr fontId="1" type="noConversion"/>
  </si>
  <si>
    <t>날짜</t>
    <phoneticPr fontId="1" type="noConversion"/>
  </si>
  <si>
    <t>요일</t>
    <phoneticPr fontId="1" type="noConversion"/>
  </si>
  <si>
    <t>날씨</t>
    <phoneticPr fontId="1" type="noConversion"/>
  </si>
  <si>
    <t>금액</t>
    <phoneticPr fontId="1" type="noConversion"/>
  </si>
  <si>
    <t>월</t>
  </si>
  <si>
    <t>화</t>
  </si>
  <si>
    <t>수</t>
  </si>
  <si>
    <t>목</t>
  </si>
  <si>
    <t>금</t>
  </si>
  <si>
    <t>토</t>
  </si>
  <si>
    <t>일</t>
  </si>
  <si>
    <t>월별누계</t>
    <phoneticPr fontId="1" type="noConversion"/>
  </si>
  <si>
    <t>금액/일</t>
    <phoneticPr fontId="1" type="noConversion"/>
  </si>
  <si>
    <t>금액%</t>
    <phoneticPr fontId="1" type="noConversion"/>
  </si>
  <si>
    <t>일자는 매월별로 구분 입력하세요.(월별최소금액최고금액 확인)</t>
    <phoneticPr fontId="1" type="noConversion"/>
  </si>
  <si>
    <t>9월 수입내역</t>
    <phoneticPr fontId="1" type="noConversion"/>
  </si>
  <si>
    <t>10월 수입내역</t>
    <phoneticPr fontId="1" type="noConversion"/>
  </si>
  <si>
    <t>9월 수입누계</t>
    <phoneticPr fontId="1" type="noConversion"/>
  </si>
  <si>
    <t>10월 수입누계</t>
    <phoneticPr fontId="1" type="noConversion"/>
  </si>
  <si>
    <t>금</t>
    <phoneticPr fontId="1" type="noConversion"/>
  </si>
  <si>
    <t>토</t>
    <phoneticPr fontId="1" type="noConversion"/>
  </si>
  <si>
    <t>11월 수입내역</t>
    <phoneticPr fontId="1" type="noConversion"/>
  </si>
  <si>
    <t>12월수입내역</t>
    <phoneticPr fontId="1" type="noConversion"/>
  </si>
  <si>
    <t>11월 수입누계</t>
    <phoneticPr fontId="1" type="noConversion"/>
  </si>
  <si>
    <t>맑음</t>
    <phoneticPr fontId="1" type="noConversion"/>
  </si>
  <si>
    <t>휴무</t>
    <phoneticPr fontId="1" type="noConversion"/>
  </si>
  <si>
    <t>맑음</t>
    <phoneticPr fontId="1" type="noConversion"/>
  </si>
  <si>
    <t>맑음</t>
    <phoneticPr fontId="1" type="noConversion"/>
  </si>
  <si>
    <t>휴무</t>
    <phoneticPr fontId="1" type="noConversion"/>
  </si>
  <si>
    <t>맑음</t>
    <phoneticPr fontId="1" type="noConversion"/>
  </si>
  <si>
    <t>맑음</t>
    <phoneticPr fontId="1" type="noConversion"/>
  </si>
  <si>
    <t>비</t>
    <phoneticPr fontId="1" type="noConversion"/>
  </si>
  <si>
    <t>방학식</t>
    <phoneticPr fontId="1" type="noConversion"/>
  </si>
  <si>
    <t>초등방학</t>
    <phoneticPr fontId="1" type="noConversion"/>
  </si>
  <si>
    <t>12월수입누계</t>
    <phoneticPr fontId="1" type="noConversion"/>
  </si>
  <si>
    <t>공휴일</t>
    <phoneticPr fontId="1" type="noConversion"/>
  </si>
  <si>
    <t>"공휴일"은 요일칸에 적어주세요.</t>
    <phoneticPr fontId="1" type="noConversion"/>
  </si>
  <si>
    <t>2018년 12월 수입내역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</si>
</sst>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#,##0_ "/>
    <numFmt numFmtId="177" formatCode="#,##0_);[Red]\(#,##0\)"/>
    <numFmt numFmtId="178" formatCode="#,##0_ ;[Red]\-#,##0\ "/>
    <numFmt numFmtId="179" formatCode="#,##0.0_ "/>
    <numFmt numFmtId="180" formatCode="0.0_ "/>
    <numFmt numFmtId="181" formatCode="#,##0.0_ ;[Red]\-#,##0.0\ "/>
    <numFmt numFmtId="182" formatCode="#,##0.0_);[Red]\(#,##0.0\)"/>
    <numFmt numFmtId="183" formatCode="m&quot;월&quot;\ d&quot;일&quot;;@"/>
    <numFmt numFmtId="184" formatCode="d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FF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179" fontId="0" fillId="0" borderId="0" xfId="0" applyNumberFormat="1">
      <alignment vertical="center"/>
    </xf>
    <xf numFmtId="178" fontId="2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8" fontId="0" fillId="3" borderId="1" xfId="0" applyNumberFormat="1" applyFill="1" applyBorder="1">
      <alignment vertical="center"/>
    </xf>
    <xf numFmtId="178" fontId="3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/>
    </xf>
    <xf numFmtId="180" fontId="0" fillId="0" borderId="1" xfId="0" applyNumberFormat="1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81" fontId="3" fillId="0" borderId="1" xfId="0" applyNumberFormat="1" applyFont="1" applyBorder="1">
      <alignment vertical="center"/>
    </xf>
    <xf numFmtId="180" fontId="0" fillId="0" borderId="1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178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178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81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80" fontId="0" fillId="0" borderId="12" xfId="0" applyNumberForma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4" fontId="0" fillId="0" borderId="7" xfId="0" applyNumberFormat="1" applyBorder="1" applyAlignment="1">
      <alignment horizontal="center" vertical="center"/>
    </xf>
    <xf numFmtId="178" fontId="0" fillId="2" borderId="1" xfId="0" applyNumberFormat="1" applyFill="1" applyBorder="1">
      <alignment vertical="center"/>
    </xf>
    <xf numFmtId="178" fontId="3" fillId="2" borderId="1" xfId="0" applyNumberFormat="1" applyFont="1" applyFill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181" fontId="3" fillId="2" borderId="1" xfId="0" applyNumberFormat="1" applyFont="1" applyFill="1" applyBorder="1">
      <alignment vertical="center"/>
    </xf>
    <xf numFmtId="178" fontId="2" fillId="2" borderId="1" xfId="0" applyNumberFormat="1" applyFont="1" applyFill="1" applyBorder="1">
      <alignment vertical="center"/>
    </xf>
    <xf numFmtId="180" fontId="0" fillId="2" borderId="1" xfId="0" applyNumberFormat="1" applyFill="1" applyBorder="1">
      <alignment vertical="center"/>
    </xf>
    <xf numFmtId="176" fontId="2" fillId="0" borderId="10" xfId="0" applyNumberFormat="1" applyFont="1" applyBorder="1">
      <alignment vertical="center"/>
    </xf>
    <xf numFmtId="176" fontId="2" fillId="2" borderId="7" xfId="0" applyNumberFormat="1" applyFont="1" applyFill="1" applyBorder="1">
      <alignment vertical="center"/>
    </xf>
    <xf numFmtId="180" fontId="0" fillId="2" borderId="12" xfId="0" applyNumberFormat="1" applyFill="1" applyBorder="1">
      <alignment vertical="center"/>
    </xf>
    <xf numFmtId="178" fontId="3" fillId="0" borderId="5" xfId="0" applyNumberFormat="1" applyFont="1" applyBorder="1">
      <alignment vertical="center"/>
    </xf>
    <xf numFmtId="176" fontId="3" fillId="2" borderId="5" xfId="0" applyNumberFormat="1" applyFont="1" applyFill="1" applyBorder="1">
      <alignment vertical="center"/>
    </xf>
    <xf numFmtId="179" fontId="3" fillId="0" borderId="18" xfId="0" applyNumberFormat="1" applyFont="1" applyBorder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81" fontId="3" fillId="2" borderId="12" xfId="0" applyNumberFormat="1" applyFont="1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1" xfId="0" applyNumberFormat="1" applyFill="1" applyBorder="1">
      <alignment vertical="center"/>
    </xf>
    <xf numFmtId="178" fontId="2" fillId="3" borderId="1" xfId="0" applyNumberFormat="1" applyFont="1" applyFill="1" applyBorder="1">
      <alignment vertical="center"/>
    </xf>
    <xf numFmtId="179" fontId="0" fillId="0" borderId="16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92D050"/>
      <color rgb="FF66FF99"/>
      <color rgb="FF00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0"/>
  <sheetViews>
    <sheetView tabSelected="1" workbookViewId="0">
      <pane xSplit="2" topLeftCell="C1" activePane="topRight" state="frozen"/>
      <selection pane="topRight" activeCell="P1" sqref="P1"/>
    </sheetView>
  </sheetViews>
  <sheetFormatPr defaultColWidth="11.625" defaultRowHeight="24.95" customHeight="1"/>
  <cols>
    <col min="1" max="1" width="5.25" style="1" bestFit="1" customWidth="1"/>
    <col min="2" max="2" width="8.75" style="1" customWidth="1"/>
    <col min="3" max="4" width="9.625" bestFit="1" customWidth="1"/>
    <col min="5" max="5" width="8.5" bestFit="1" customWidth="1"/>
    <col min="6" max="13" width="9.625" bestFit="1" customWidth="1"/>
    <col min="14" max="33" width="9.875" bestFit="1" customWidth="1"/>
    <col min="34" max="34" width="12.125" bestFit="1" customWidth="1"/>
    <col min="35" max="35" width="9" bestFit="1" customWidth="1"/>
    <col min="37" max="37" width="10" customWidth="1"/>
    <col min="38" max="39" width="9.625" bestFit="1" customWidth="1"/>
    <col min="40" max="41" width="11.375" bestFit="1" customWidth="1"/>
    <col min="42" max="42" width="9" bestFit="1" customWidth="1"/>
    <col min="43" max="43" width="9.875" bestFit="1" customWidth="1"/>
  </cols>
  <sheetData>
    <row r="1" spans="1:43" ht="24.95" customHeight="1">
      <c r="A1" s="15"/>
      <c r="B1" s="15"/>
      <c r="C1" s="15"/>
      <c r="D1" s="86" t="s">
        <v>63</v>
      </c>
      <c r="E1" s="86"/>
      <c r="F1" s="86"/>
      <c r="G1" s="86"/>
      <c r="H1" s="86" t="s">
        <v>18</v>
      </c>
      <c r="I1" s="86"/>
      <c r="J1" s="86"/>
      <c r="K1" s="86"/>
    </row>
    <row r="2" spans="1:43" ht="24.95" customHeight="1">
      <c r="A2" s="15"/>
      <c r="B2" s="15"/>
      <c r="C2" s="15"/>
      <c r="D2" s="86"/>
      <c r="E2" s="86"/>
      <c r="F2" s="86"/>
      <c r="G2" s="86"/>
      <c r="H2" s="15" t="s">
        <v>41</v>
      </c>
      <c r="I2" s="15"/>
      <c r="J2" s="15"/>
      <c r="K2" s="15"/>
      <c r="L2" s="15"/>
    </row>
    <row r="3" spans="1:43" ht="38.25" customHeight="1" thickBot="1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43" s="1" customFormat="1" ht="24.95" customHeight="1">
      <c r="A4" s="96" t="s">
        <v>8</v>
      </c>
      <c r="B4" s="97"/>
      <c r="C4" s="55">
        <v>43070</v>
      </c>
      <c r="D4" s="55">
        <v>43071</v>
      </c>
      <c r="E4" s="55">
        <v>43072</v>
      </c>
      <c r="F4" s="55">
        <v>43073</v>
      </c>
      <c r="G4" s="55">
        <v>43074</v>
      </c>
      <c r="H4" s="55">
        <v>43075</v>
      </c>
      <c r="I4" s="55">
        <v>43076</v>
      </c>
      <c r="J4" s="55">
        <v>43077</v>
      </c>
      <c r="K4" s="55">
        <v>43078</v>
      </c>
      <c r="L4" s="55">
        <v>43079</v>
      </c>
      <c r="M4" s="55">
        <v>43080</v>
      </c>
      <c r="N4" s="55">
        <v>43081</v>
      </c>
      <c r="O4" s="55">
        <v>43082</v>
      </c>
      <c r="P4" s="55">
        <v>43083</v>
      </c>
      <c r="Q4" s="55">
        <v>43084</v>
      </c>
      <c r="R4" s="55">
        <v>43085</v>
      </c>
      <c r="S4" s="55">
        <v>43086</v>
      </c>
      <c r="T4" s="55">
        <v>43087</v>
      </c>
      <c r="U4" s="55">
        <v>43088</v>
      </c>
      <c r="V4" s="55">
        <v>43089</v>
      </c>
      <c r="W4" s="55">
        <v>43090</v>
      </c>
      <c r="X4" s="55">
        <v>43091</v>
      </c>
      <c r="Y4" s="55">
        <v>43092</v>
      </c>
      <c r="Z4" s="55">
        <v>43093</v>
      </c>
      <c r="AA4" s="55">
        <v>43094</v>
      </c>
      <c r="AB4" s="55">
        <v>43095</v>
      </c>
      <c r="AC4" s="55">
        <v>43096</v>
      </c>
      <c r="AD4" s="55">
        <v>43097</v>
      </c>
      <c r="AE4" s="55">
        <v>43098</v>
      </c>
      <c r="AF4" s="55">
        <v>43099</v>
      </c>
      <c r="AG4" s="55">
        <v>43100</v>
      </c>
      <c r="AH4" s="88" t="s">
        <v>6</v>
      </c>
      <c r="AI4" s="45" t="s">
        <v>11</v>
      </c>
      <c r="AL4" s="23" t="s">
        <v>14</v>
      </c>
      <c r="AM4" s="23" t="s">
        <v>15</v>
      </c>
      <c r="AN4" s="23" t="s">
        <v>16</v>
      </c>
      <c r="AO4" s="90" t="s">
        <v>17</v>
      </c>
      <c r="AP4" s="91"/>
    </row>
    <row r="5" spans="1:43" s="1" customFormat="1" ht="24.95" customHeight="1">
      <c r="A5" s="92" t="s">
        <v>12</v>
      </c>
      <c r="B5" s="93"/>
      <c r="C5" s="78" t="s">
        <v>46</v>
      </c>
      <c r="D5" s="77" t="s">
        <v>47</v>
      </c>
      <c r="E5" s="77" t="s">
        <v>37</v>
      </c>
      <c r="F5" s="78" t="s">
        <v>31</v>
      </c>
      <c r="G5" s="78" t="s">
        <v>32</v>
      </c>
      <c r="H5" s="78" t="s">
        <v>33</v>
      </c>
      <c r="I5" s="78" t="s">
        <v>34</v>
      </c>
      <c r="J5" s="78" t="s">
        <v>35</v>
      </c>
      <c r="K5" s="77" t="s">
        <v>36</v>
      </c>
      <c r="L5" s="77" t="s">
        <v>37</v>
      </c>
      <c r="M5" s="78" t="s">
        <v>31</v>
      </c>
      <c r="N5" s="78" t="s">
        <v>32</v>
      </c>
      <c r="O5" s="78" t="s">
        <v>33</v>
      </c>
      <c r="P5" s="78" t="s">
        <v>34</v>
      </c>
      <c r="Q5" s="78" t="s">
        <v>35</v>
      </c>
      <c r="R5" s="77" t="s">
        <v>36</v>
      </c>
      <c r="S5" s="77" t="s">
        <v>37</v>
      </c>
      <c r="T5" s="78" t="s">
        <v>31</v>
      </c>
      <c r="U5" s="78" t="s">
        <v>32</v>
      </c>
      <c r="V5" s="78" t="s">
        <v>33</v>
      </c>
      <c r="W5" s="78" t="s">
        <v>34</v>
      </c>
      <c r="X5" s="78" t="s">
        <v>35</v>
      </c>
      <c r="Y5" s="77" t="s">
        <v>36</v>
      </c>
      <c r="Z5" s="77" t="s">
        <v>37</v>
      </c>
      <c r="AA5" s="84" t="s">
        <v>62</v>
      </c>
      <c r="AB5" s="78" t="s">
        <v>32</v>
      </c>
      <c r="AC5" s="78" t="s">
        <v>33</v>
      </c>
      <c r="AD5" s="78" t="s">
        <v>34</v>
      </c>
      <c r="AE5" s="78" t="s">
        <v>35</v>
      </c>
      <c r="AF5" s="77" t="s">
        <v>36</v>
      </c>
      <c r="AG5" s="77" t="s">
        <v>37</v>
      </c>
      <c r="AH5" s="89"/>
      <c r="AI5" s="47">
        <f>COUNTIF(C7:AG7,"&gt;0")+COUNTIF(C7:AG7,"&lt;0")</f>
        <v>29</v>
      </c>
      <c r="AJ5" s="46"/>
      <c r="AL5" s="6">
        <f>COUNTIFS($C$5:$AG$5,"토",$C$7:$AG$7,"&gt;0")+COUNTIFS($C$5:$AG$5,"일",$C$7:$AG$7,"&gt;0")+COUNTIFS($C$5:$AG$5,"공휴일",$C$7:$AG$7,"&gt;0")</f>
        <v>9</v>
      </c>
      <c r="AM5" s="23">
        <f>COUNTIFS(C6:AG6,"흐림",C7:AG7,"&gt;0")+COUNTIFS(C6:AG6,"비",C7:AG7,"&gt;0")+COUNTIFS(C6:AG6,"비,흐림",C7:AG7,"&gt;0")-SUMPRODUCT((((C5:AG5="토")+(C5:AG5="일")+(C5:AG5="공휴일"))*((C6:AG6="흐림")+(C6:AG6="비")+(C6:AG6="비,흐림"))*(C7:AG7&lt;&gt;"")))</f>
        <v>1</v>
      </c>
      <c r="AN5" s="23">
        <f>COUNTIFS(C6:AG6,"맑음",C7:AG7,"&gt;0")-SUMPRODUCT(((C5:AG5="토")+(C5:AG5="일")+(C5:AG5="공휴일"))*(C6:AG6="맑음")*(C7:AG7&lt;&gt;""))</f>
        <v>19</v>
      </c>
      <c r="AO5" s="23">
        <f>SUM(AL5:AN5)</f>
        <v>29</v>
      </c>
      <c r="AP5" s="23"/>
    </row>
    <row r="6" spans="1:43" s="1" customFormat="1" ht="24.95" customHeight="1">
      <c r="A6" s="92" t="s">
        <v>13</v>
      </c>
      <c r="B6" s="93"/>
      <c r="C6" s="79" t="s">
        <v>51</v>
      </c>
      <c r="D6" s="79" t="s">
        <v>51</v>
      </c>
      <c r="E6" s="79" t="s">
        <v>52</v>
      </c>
      <c r="F6" s="79" t="s">
        <v>51</v>
      </c>
      <c r="G6" s="80" t="s">
        <v>53</v>
      </c>
      <c r="H6" s="80" t="s">
        <v>53</v>
      </c>
      <c r="I6" s="81" t="s">
        <v>54</v>
      </c>
      <c r="J6" s="81" t="s">
        <v>54</v>
      </c>
      <c r="K6" s="81" t="s">
        <v>54</v>
      </c>
      <c r="L6" s="81" t="s">
        <v>54</v>
      </c>
      <c r="M6" s="81" t="s">
        <v>54</v>
      </c>
      <c r="N6" s="81" t="s">
        <v>54</v>
      </c>
      <c r="O6" s="81" t="s">
        <v>54</v>
      </c>
      <c r="P6" s="85" t="s">
        <v>58</v>
      </c>
      <c r="Q6" s="81" t="s">
        <v>54</v>
      </c>
      <c r="R6" s="81" t="s">
        <v>54</v>
      </c>
      <c r="S6" s="81" t="s">
        <v>55</v>
      </c>
      <c r="T6" s="81" t="s">
        <v>54</v>
      </c>
      <c r="U6" s="82" t="s">
        <v>56</v>
      </c>
      <c r="V6" s="82" t="s">
        <v>56</v>
      </c>
      <c r="W6" s="82" t="s">
        <v>56</v>
      </c>
      <c r="X6" s="83" t="s">
        <v>57</v>
      </c>
      <c r="Y6" s="83" t="s">
        <v>57</v>
      </c>
      <c r="Z6" s="83" t="s">
        <v>58</v>
      </c>
      <c r="AA6" s="83" t="s">
        <v>57</v>
      </c>
      <c r="AB6" s="83" t="s">
        <v>57</v>
      </c>
      <c r="AC6" s="83" t="s">
        <v>57</v>
      </c>
      <c r="AD6" s="83" t="s">
        <v>57</v>
      </c>
      <c r="AE6" s="85" t="s">
        <v>51</v>
      </c>
      <c r="AF6" s="85" t="s">
        <v>51</v>
      </c>
      <c r="AG6" s="85" t="s">
        <v>51</v>
      </c>
      <c r="AH6" s="59"/>
      <c r="AI6" s="48"/>
      <c r="AL6" s="20">
        <f>(AL5/$AO$5)*100</f>
        <v>31.03448275862069</v>
      </c>
      <c r="AM6" s="20">
        <f>(AM5/$AO$5)*100</f>
        <v>3.4482758620689653</v>
      </c>
      <c r="AN6" s="20">
        <f>(AN5/$AO$5)*100</f>
        <v>65.517241379310349</v>
      </c>
      <c r="AO6" s="20">
        <v>100</v>
      </c>
      <c r="AP6" s="23"/>
    </row>
    <row r="7" spans="1:43" s="5" customFormat="1" ht="25.5" customHeight="1">
      <c r="A7" s="94" t="s">
        <v>10</v>
      </c>
      <c r="B7" s="95"/>
      <c r="C7" s="75">
        <v>100000</v>
      </c>
      <c r="D7" s="75">
        <v>100000</v>
      </c>
      <c r="E7" s="75"/>
      <c r="F7" s="75">
        <v>100000</v>
      </c>
      <c r="G7" s="75">
        <v>100000</v>
      </c>
      <c r="H7" s="75">
        <v>100000</v>
      </c>
      <c r="I7" s="75">
        <v>100000</v>
      </c>
      <c r="J7" s="75">
        <v>100000</v>
      </c>
      <c r="K7" s="75">
        <v>100000</v>
      </c>
      <c r="L7" s="75">
        <v>100000</v>
      </c>
      <c r="M7" s="75">
        <v>100000</v>
      </c>
      <c r="N7" s="75">
        <v>100000</v>
      </c>
      <c r="O7" s="75">
        <v>100000</v>
      </c>
      <c r="P7" s="75">
        <v>100000</v>
      </c>
      <c r="Q7" s="75">
        <v>100000</v>
      </c>
      <c r="R7" s="75">
        <v>100000</v>
      </c>
      <c r="S7" s="75"/>
      <c r="T7" s="75">
        <v>100000</v>
      </c>
      <c r="U7" s="75">
        <v>100000</v>
      </c>
      <c r="V7" s="75">
        <v>100000</v>
      </c>
      <c r="W7" s="75">
        <v>100000</v>
      </c>
      <c r="X7" s="75">
        <v>100000</v>
      </c>
      <c r="Y7" s="75">
        <v>100000</v>
      </c>
      <c r="Z7" s="75">
        <v>100000</v>
      </c>
      <c r="AA7" s="75">
        <v>100000</v>
      </c>
      <c r="AB7" s="75">
        <v>100000</v>
      </c>
      <c r="AC7" s="75">
        <v>100000</v>
      </c>
      <c r="AD7" s="75">
        <v>100000</v>
      </c>
      <c r="AE7" s="75">
        <v>100000</v>
      </c>
      <c r="AF7" s="75">
        <v>200000</v>
      </c>
      <c r="AG7" s="75">
        <v>50000</v>
      </c>
      <c r="AH7" s="60">
        <f>SUM(C7:AG7)</f>
        <v>2950000</v>
      </c>
      <c r="AI7" s="65">
        <f>AH7/AI5</f>
        <v>101724.13793103448</v>
      </c>
      <c r="AJ7" s="4"/>
      <c r="AK7" s="4"/>
      <c r="AL7" s="8">
        <f>SUMIFS(C7:AG7,C5:AG5,"토")+SUMIFS(C7:AG7,C5:AG5,"일")+SUMIFS(C7:AG7,C5:AG5,"공휴일")</f>
        <v>950000</v>
      </c>
      <c r="AM7" s="8">
        <f>SUMPRODUCT((C5:AG5&lt;&gt;"")*(C6:AG6={"비"}),C7:AG7)+SUMPRODUCT((C5:AG5&lt;&gt;"")*(C6:AG6={"비,흐림"}),C7:AG7)+SUMPRODUCT((C5:AG5&lt;&gt;"")*(C6:AG6={"흐림"}),C7:AG7)-SUMPRODUCT((((C5:AG5="토")+(C5:AG5="일")+(C5:AG5="공휴일"))*((C6:AG6="흐림")+(C6:AG6="비")+(C6:AG6="비,흐림"))*(C7:AG7&lt;&gt;"")),C7:AG7)</f>
        <v>100000</v>
      </c>
      <c r="AN7" s="8">
        <f>SUMIFS(C7:AG7,C6:AG6,"맑음")-SUMPRODUCT(((C5:AG5="토")+(C5:AG5="일")+(C5:AG5="공휴일"))*((C6:AG6="맑음")*(C7:AG7&lt;&gt;"")),C7:AG7)</f>
        <v>1900000</v>
      </c>
      <c r="AO7" s="8">
        <f>SUM(AL7:AN7)</f>
        <v>2950000</v>
      </c>
      <c r="AP7" s="9"/>
      <c r="AQ7" s="13">
        <f>AH7</f>
        <v>2950000</v>
      </c>
    </row>
    <row r="8" spans="1:43" ht="24.95" customHeight="1">
      <c r="A8" s="98" t="s">
        <v>1</v>
      </c>
      <c r="B8" s="99"/>
      <c r="C8" s="74">
        <v>50000</v>
      </c>
      <c r="D8" s="74">
        <v>50000</v>
      </c>
      <c r="E8" s="74"/>
      <c r="F8" s="74">
        <v>50000</v>
      </c>
      <c r="G8" s="74">
        <v>50000</v>
      </c>
      <c r="H8" s="74">
        <v>50000</v>
      </c>
      <c r="I8" s="74">
        <v>50000</v>
      </c>
      <c r="J8" s="74">
        <v>50000</v>
      </c>
      <c r="K8" s="74">
        <v>50000</v>
      </c>
      <c r="L8" s="74">
        <v>50000</v>
      </c>
      <c r="M8" s="74">
        <v>50000</v>
      </c>
      <c r="N8" s="74">
        <v>50000</v>
      </c>
      <c r="O8" s="74">
        <v>50000</v>
      </c>
      <c r="P8" s="74">
        <v>50000</v>
      </c>
      <c r="Q8" s="74">
        <v>50000</v>
      </c>
      <c r="R8" s="74">
        <v>50000</v>
      </c>
      <c r="S8" s="74"/>
      <c r="T8" s="74">
        <v>50000</v>
      </c>
      <c r="U8" s="74">
        <v>50000</v>
      </c>
      <c r="V8" s="74">
        <v>50000</v>
      </c>
      <c r="W8" s="74">
        <v>50000</v>
      </c>
      <c r="X8" s="74">
        <v>50000</v>
      </c>
      <c r="Y8" s="74">
        <v>50000</v>
      </c>
      <c r="Z8" s="74">
        <v>50000</v>
      </c>
      <c r="AA8" s="74">
        <v>50000</v>
      </c>
      <c r="AB8" s="74">
        <v>50000</v>
      </c>
      <c r="AC8" s="74">
        <v>50000</v>
      </c>
      <c r="AD8" s="74">
        <v>50000</v>
      </c>
      <c r="AE8" s="74">
        <v>50000</v>
      </c>
      <c r="AF8" s="74">
        <v>50000</v>
      </c>
      <c r="AG8" s="74">
        <v>50000</v>
      </c>
      <c r="AH8" s="61">
        <f>SUM(C8:AG8)</f>
        <v>1450000</v>
      </c>
      <c r="AI8" s="43"/>
      <c r="AJ8" s="2"/>
      <c r="AK8" s="2"/>
      <c r="AL8" s="11">
        <f>AL7/AL5</f>
        <v>105555.55555555556</v>
      </c>
      <c r="AM8" s="11">
        <f>AM7/AM5</f>
        <v>100000</v>
      </c>
      <c r="AN8" s="11">
        <f>AN7/AN5</f>
        <v>100000</v>
      </c>
      <c r="AO8" s="11">
        <f>AO7/AO5</f>
        <v>101724.13793103448</v>
      </c>
      <c r="AP8" s="10" t="s">
        <v>39</v>
      </c>
      <c r="AQ8" s="14">
        <f>AO7-AQ7</f>
        <v>0</v>
      </c>
    </row>
    <row r="9" spans="1:43" ht="24.95" customHeight="1">
      <c r="A9" s="98" t="s">
        <v>2</v>
      </c>
      <c r="B9" s="30" t="s">
        <v>0</v>
      </c>
      <c r="C9" s="74">
        <v>5000</v>
      </c>
      <c r="D9" s="74">
        <v>5000</v>
      </c>
      <c r="E9" s="74"/>
      <c r="F9" s="74">
        <v>5000</v>
      </c>
      <c r="G9" s="74">
        <v>5000</v>
      </c>
      <c r="H9" s="74">
        <v>5000</v>
      </c>
      <c r="I9" s="74">
        <v>5000</v>
      </c>
      <c r="J9" s="74">
        <v>5000</v>
      </c>
      <c r="K9" s="74">
        <v>5000</v>
      </c>
      <c r="L9" s="74">
        <v>5000</v>
      </c>
      <c r="M9" s="74">
        <v>5000</v>
      </c>
      <c r="N9" s="74">
        <v>5000</v>
      </c>
      <c r="O9" s="74">
        <v>5000</v>
      </c>
      <c r="P9" s="74">
        <v>5000</v>
      </c>
      <c r="Q9" s="74">
        <v>5000</v>
      </c>
      <c r="R9" s="74">
        <v>5000</v>
      </c>
      <c r="S9" s="74"/>
      <c r="T9" s="74">
        <v>5000</v>
      </c>
      <c r="U9" s="74">
        <v>5000</v>
      </c>
      <c r="V9" s="74">
        <v>5000</v>
      </c>
      <c r="W9" s="74">
        <v>5000</v>
      </c>
      <c r="X9" s="74">
        <v>5000</v>
      </c>
      <c r="Y9" s="74">
        <v>5000</v>
      </c>
      <c r="Z9" s="74">
        <v>5000</v>
      </c>
      <c r="AA9" s="74">
        <v>5000</v>
      </c>
      <c r="AB9" s="74">
        <v>5000</v>
      </c>
      <c r="AC9" s="74">
        <v>5000</v>
      </c>
      <c r="AD9" s="74">
        <v>5000</v>
      </c>
      <c r="AE9" s="74">
        <v>5000</v>
      </c>
      <c r="AF9" s="74">
        <v>5000</v>
      </c>
      <c r="AG9" s="74">
        <v>5000</v>
      </c>
      <c r="AH9" s="61">
        <f>SUM(C9:AG9)</f>
        <v>145000</v>
      </c>
      <c r="AI9" s="43"/>
      <c r="AJ9" s="2"/>
      <c r="AK9" s="2"/>
      <c r="AL9" s="21">
        <f>(AL7/$AO$7)*100</f>
        <v>32.20338983050847</v>
      </c>
      <c r="AM9" s="21">
        <f>(AM7/$AO$7)*100</f>
        <v>3.3898305084745761</v>
      </c>
      <c r="AN9" s="21">
        <f>(AN7/$AO$7)*100</f>
        <v>64.406779661016941</v>
      </c>
      <c r="AO9" s="21">
        <f>(AO7/$AO$7)*100</f>
        <v>100</v>
      </c>
      <c r="AP9" s="10" t="s">
        <v>40</v>
      </c>
    </row>
    <row r="10" spans="1:43" ht="24.95" customHeight="1">
      <c r="A10" s="98"/>
      <c r="B10" s="30" t="s">
        <v>3</v>
      </c>
      <c r="C10" s="3">
        <f>C7-C8-C9</f>
        <v>45000</v>
      </c>
      <c r="D10" s="3">
        <f>D7-D8-D9</f>
        <v>45000</v>
      </c>
      <c r="E10" s="3">
        <f t="shared" ref="E10:AH10" si="0">E7-E8-E9</f>
        <v>0</v>
      </c>
      <c r="F10" s="3">
        <f t="shared" si="0"/>
        <v>45000</v>
      </c>
      <c r="G10" s="3">
        <f t="shared" si="0"/>
        <v>45000</v>
      </c>
      <c r="H10" s="3">
        <f t="shared" si="0"/>
        <v>45000</v>
      </c>
      <c r="I10" s="3">
        <f t="shared" si="0"/>
        <v>45000</v>
      </c>
      <c r="J10" s="3">
        <f t="shared" si="0"/>
        <v>45000</v>
      </c>
      <c r="K10" s="3">
        <f t="shared" si="0"/>
        <v>45000</v>
      </c>
      <c r="L10" s="3">
        <f t="shared" si="0"/>
        <v>45000</v>
      </c>
      <c r="M10" s="3">
        <f t="shared" si="0"/>
        <v>45000</v>
      </c>
      <c r="N10" s="3">
        <f t="shared" si="0"/>
        <v>45000</v>
      </c>
      <c r="O10" s="3">
        <f t="shared" si="0"/>
        <v>45000</v>
      </c>
      <c r="P10" s="3">
        <f t="shared" si="0"/>
        <v>45000</v>
      </c>
      <c r="Q10" s="3">
        <f t="shared" si="0"/>
        <v>45000</v>
      </c>
      <c r="R10" s="3">
        <f t="shared" si="0"/>
        <v>45000</v>
      </c>
      <c r="S10" s="3">
        <f t="shared" si="0"/>
        <v>0</v>
      </c>
      <c r="T10" s="3">
        <f t="shared" si="0"/>
        <v>45000</v>
      </c>
      <c r="U10" s="3">
        <f t="shared" si="0"/>
        <v>45000</v>
      </c>
      <c r="V10" s="3">
        <f t="shared" si="0"/>
        <v>45000</v>
      </c>
      <c r="W10" s="3">
        <f t="shared" si="0"/>
        <v>45000</v>
      </c>
      <c r="X10" s="3">
        <f t="shared" si="0"/>
        <v>45000</v>
      </c>
      <c r="Y10" s="3">
        <f t="shared" si="0"/>
        <v>45000</v>
      </c>
      <c r="Z10" s="3">
        <f t="shared" si="0"/>
        <v>45000</v>
      </c>
      <c r="AA10" s="3">
        <f t="shared" si="0"/>
        <v>45000</v>
      </c>
      <c r="AB10" s="3">
        <f t="shared" si="0"/>
        <v>45000</v>
      </c>
      <c r="AC10" s="3">
        <f t="shared" si="0"/>
        <v>45000</v>
      </c>
      <c r="AD10" s="3">
        <f t="shared" si="0"/>
        <v>45000</v>
      </c>
      <c r="AE10" s="3">
        <f t="shared" si="0"/>
        <v>45000</v>
      </c>
      <c r="AF10" s="3">
        <f t="shared" si="0"/>
        <v>145000</v>
      </c>
      <c r="AG10" s="3">
        <f t="shared" si="0"/>
        <v>-5000</v>
      </c>
      <c r="AH10" s="61">
        <f t="shared" si="0"/>
        <v>1355000</v>
      </c>
      <c r="AI10" s="43"/>
      <c r="AJ10" s="2"/>
      <c r="AK10" s="2"/>
      <c r="AL10" s="11"/>
      <c r="AM10" s="10"/>
      <c r="AN10" s="10"/>
      <c r="AO10" s="10"/>
      <c r="AP10" s="10"/>
    </row>
    <row r="11" spans="1:43" ht="24.95" customHeight="1">
      <c r="A11" s="98" t="s">
        <v>4</v>
      </c>
      <c r="B11" s="99"/>
      <c r="C11" s="3">
        <f>C9+C10</f>
        <v>50000</v>
      </c>
      <c r="D11" s="3">
        <f t="shared" ref="D11:AH11" si="1">D9+D10</f>
        <v>50000</v>
      </c>
      <c r="E11" s="3">
        <f t="shared" si="1"/>
        <v>0</v>
      </c>
      <c r="F11" s="3">
        <f t="shared" si="1"/>
        <v>50000</v>
      </c>
      <c r="G11" s="3">
        <f t="shared" si="1"/>
        <v>50000</v>
      </c>
      <c r="H11" s="3">
        <f t="shared" si="1"/>
        <v>50000</v>
      </c>
      <c r="I11" s="3">
        <f t="shared" si="1"/>
        <v>50000</v>
      </c>
      <c r="J11" s="3">
        <f t="shared" si="1"/>
        <v>50000</v>
      </c>
      <c r="K11" s="3">
        <f t="shared" si="1"/>
        <v>50000</v>
      </c>
      <c r="L11" s="3">
        <f t="shared" si="1"/>
        <v>50000</v>
      </c>
      <c r="M11" s="3">
        <f t="shared" si="1"/>
        <v>50000</v>
      </c>
      <c r="N11" s="3">
        <f t="shared" si="1"/>
        <v>50000</v>
      </c>
      <c r="O11" s="3">
        <f t="shared" si="1"/>
        <v>50000</v>
      </c>
      <c r="P11" s="3">
        <f t="shared" si="1"/>
        <v>50000</v>
      </c>
      <c r="Q11" s="3">
        <f t="shared" si="1"/>
        <v>50000</v>
      </c>
      <c r="R11" s="3">
        <f t="shared" si="1"/>
        <v>50000</v>
      </c>
      <c r="S11" s="3">
        <f t="shared" si="1"/>
        <v>0</v>
      </c>
      <c r="T11" s="3">
        <f t="shared" si="1"/>
        <v>50000</v>
      </c>
      <c r="U11" s="3">
        <f t="shared" si="1"/>
        <v>50000</v>
      </c>
      <c r="V11" s="3">
        <f t="shared" si="1"/>
        <v>50000</v>
      </c>
      <c r="W11" s="3">
        <f t="shared" si="1"/>
        <v>50000</v>
      </c>
      <c r="X11" s="3">
        <f t="shared" si="1"/>
        <v>50000</v>
      </c>
      <c r="Y11" s="3">
        <f t="shared" si="1"/>
        <v>50000</v>
      </c>
      <c r="Z11" s="3">
        <f t="shared" si="1"/>
        <v>50000</v>
      </c>
      <c r="AA11" s="3">
        <f t="shared" si="1"/>
        <v>50000</v>
      </c>
      <c r="AB11" s="3">
        <f t="shared" si="1"/>
        <v>50000</v>
      </c>
      <c r="AC11" s="3">
        <f t="shared" si="1"/>
        <v>50000</v>
      </c>
      <c r="AD11" s="3">
        <f t="shared" si="1"/>
        <v>50000</v>
      </c>
      <c r="AE11" s="3">
        <f t="shared" si="1"/>
        <v>50000</v>
      </c>
      <c r="AF11" s="3">
        <f t="shared" si="1"/>
        <v>150000</v>
      </c>
      <c r="AG11" s="3">
        <f t="shared" si="1"/>
        <v>0</v>
      </c>
      <c r="AH11" s="61">
        <f t="shared" si="1"/>
        <v>1500000</v>
      </c>
      <c r="AI11" s="43"/>
      <c r="AJ11" s="2"/>
      <c r="AK11" s="2"/>
      <c r="AL11" s="31"/>
      <c r="AM11" s="31" t="s">
        <v>25</v>
      </c>
      <c r="AN11" s="31" t="s">
        <v>26</v>
      </c>
      <c r="AO11" s="30"/>
      <c r="AP11" s="22"/>
    </row>
    <row r="12" spans="1:43" ht="24.95" customHeight="1">
      <c r="A12" s="100" t="s">
        <v>5</v>
      </c>
      <c r="B12" s="10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61">
        <f>SUM(C12:AG12)</f>
        <v>0</v>
      </c>
      <c r="AI12" s="43">
        <f>AH12/AI5</f>
        <v>0</v>
      </c>
      <c r="AJ12" s="7"/>
      <c r="AK12" s="2"/>
      <c r="AL12" s="31" t="s">
        <v>27</v>
      </c>
      <c r="AM12" s="32">
        <f t="array" ref="AM12">INDEX($C$4:$AG$4,MATCH(MIN(IF($C$7:$AG$7&lt;&gt;0,$C$7:$AG$7)),$C$7:$AG$7,0))</f>
        <v>43100</v>
      </c>
      <c r="AN12" s="33">
        <f t="array" ref="AN12">INDEX($C$4:$AG$4,MATCH(MAX($C$7:$AG$7),$C$7:$AG$7,0))</f>
        <v>43099</v>
      </c>
      <c r="AO12" s="31"/>
      <c r="AP12" s="30"/>
    </row>
    <row r="13" spans="1:43" ht="24.95" customHeight="1">
      <c r="A13" s="102" t="s">
        <v>7</v>
      </c>
      <c r="B13" s="10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60">
        <f>AH7-AH12</f>
        <v>2950000</v>
      </c>
      <c r="AI13" s="44"/>
      <c r="AJ13" s="7"/>
      <c r="AK13" s="2"/>
      <c r="AL13" s="32" t="s">
        <v>28</v>
      </c>
      <c r="AM13" s="54" t="str">
        <f t="array" ref="AM13">INDEX($C$5:$AG$5,MATCH(MIN(IF($C$7:$AG$7&lt;&gt;0,$C$7:$AG$7)),$C$7:$AG$7,0))</f>
        <v>일</v>
      </c>
      <c r="AN13" s="58" t="str">
        <f t="array" ref="AN13">INDEX($C$5:$AG$5,MATCH(MAX($C$7:$AG$7),$C$7:$AG$7,0))</f>
        <v>토</v>
      </c>
      <c r="AO13" s="52"/>
      <c r="AP13" s="31"/>
    </row>
    <row r="14" spans="1:43" ht="24.95" customHeight="1" thickBot="1">
      <c r="A14" s="104" t="s">
        <v>9</v>
      </c>
      <c r="B14" s="105"/>
      <c r="C14" s="68">
        <f>C8+C9</f>
        <v>55000</v>
      </c>
      <c r="D14" s="68">
        <f>D8+D9</f>
        <v>55000</v>
      </c>
      <c r="E14" s="68">
        <f t="shared" ref="E14:AG14" si="2">E8+E9</f>
        <v>0</v>
      </c>
      <c r="F14" s="68">
        <f t="shared" si="2"/>
        <v>55000</v>
      </c>
      <c r="G14" s="68">
        <f t="shared" si="2"/>
        <v>55000</v>
      </c>
      <c r="H14" s="68">
        <f t="shared" si="2"/>
        <v>55000</v>
      </c>
      <c r="I14" s="68">
        <f t="shared" si="2"/>
        <v>55000</v>
      </c>
      <c r="J14" s="68">
        <f t="shared" si="2"/>
        <v>55000</v>
      </c>
      <c r="K14" s="68">
        <f t="shared" si="2"/>
        <v>55000</v>
      </c>
      <c r="L14" s="68">
        <f t="shared" si="2"/>
        <v>55000</v>
      </c>
      <c r="M14" s="68">
        <f t="shared" si="2"/>
        <v>55000</v>
      </c>
      <c r="N14" s="68">
        <f t="shared" si="2"/>
        <v>55000</v>
      </c>
      <c r="O14" s="68">
        <f t="shared" si="2"/>
        <v>55000</v>
      </c>
      <c r="P14" s="68">
        <f t="shared" si="2"/>
        <v>55000</v>
      </c>
      <c r="Q14" s="68">
        <f t="shared" si="2"/>
        <v>55000</v>
      </c>
      <c r="R14" s="68">
        <f t="shared" si="2"/>
        <v>55000</v>
      </c>
      <c r="S14" s="68">
        <f t="shared" si="2"/>
        <v>0</v>
      </c>
      <c r="T14" s="68">
        <f t="shared" si="2"/>
        <v>55000</v>
      </c>
      <c r="U14" s="68">
        <f t="shared" si="2"/>
        <v>55000</v>
      </c>
      <c r="V14" s="68">
        <f t="shared" si="2"/>
        <v>55000</v>
      </c>
      <c r="W14" s="68">
        <f t="shared" si="2"/>
        <v>55000</v>
      </c>
      <c r="X14" s="68">
        <f t="shared" si="2"/>
        <v>55000</v>
      </c>
      <c r="Y14" s="68">
        <f t="shared" si="2"/>
        <v>55000</v>
      </c>
      <c r="Z14" s="68">
        <f t="shared" si="2"/>
        <v>55000</v>
      </c>
      <c r="AA14" s="68">
        <f t="shared" si="2"/>
        <v>55000</v>
      </c>
      <c r="AB14" s="68">
        <f t="shared" si="2"/>
        <v>55000</v>
      </c>
      <c r="AC14" s="68">
        <f t="shared" si="2"/>
        <v>55000</v>
      </c>
      <c r="AD14" s="68">
        <f t="shared" si="2"/>
        <v>55000</v>
      </c>
      <c r="AE14" s="68">
        <f t="shared" si="2"/>
        <v>55000</v>
      </c>
      <c r="AF14" s="68">
        <f t="shared" si="2"/>
        <v>55000</v>
      </c>
      <c r="AG14" s="68">
        <f t="shared" si="2"/>
        <v>55000</v>
      </c>
      <c r="AH14" s="69">
        <f>SUM(A14:AG14)</f>
        <v>1595000</v>
      </c>
      <c r="AI14" s="70">
        <f>(AH14/AH7)*100</f>
        <v>54.067796610169495</v>
      </c>
      <c r="AJ14" s="7"/>
      <c r="AL14" s="27" t="s">
        <v>29</v>
      </c>
      <c r="AM14" s="54" t="str">
        <f t="array" ref="AM14">INDEX($C$6:$AG$6,MATCH(MIN(IF($C$7:$AG$7&lt;&gt;0,$C$7:$AG$7)),$C$7:$AG$7,0))</f>
        <v>맑음</v>
      </c>
      <c r="AN14" s="58" t="str">
        <f>INDEX($C$6:$AG$6,MATCH(MAX($C$7:$AG$7),$C$7:$AG$7,0))</f>
        <v>맑음</v>
      </c>
      <c r="AO14" s="53"/>
      <c r="AP14" s="31"/>
    </row>
    <row r="15" spans="1:43" ht="24.95" customHeight="1">
      <c r="A15" s="96" t="s">
        <v>21</v>
      </c>
      <c r="B15" s="97"/>
      <c r="C15" s="38">
        <v>1</v>
      </c>
      <c r="D15" s="38">
        <v>2</v>
      </c>
      <c r="E15" s="38">
        <v>3</v>
      </c>
      <c r="F15" s="38">
        <v>4</v>
      </c>
      <c r="G15" s="38">
        <v>5</v>
      </c>
      <c r="H15" s="38">
        <v>6</v>
      </c>
      <c r="I15" s="38">
        <v>7</v>
      </c>
      <c r="J15" s="38">
        <v>8</v>
      </c>
      <c r="K15" s="38">
        <v>9</v>
      </c>
      <c r="L15" s="38">
        <v>10</v>
      </c>
      <c r="M15" s="38">
        <v>11</v>
      </c>
      <c r="N15" s="38">
        <v>12</v>
      </c>
      <c r="O15" s="38">
        <v>13</v>
      </c>
      <c r="P15" s="38">
        <v>14</v>
      </c>
      <c r="Q15" s="38">
        <v>15</v>
      </c>
      <c r="R15" s="38">
        <v>16</v>
      </c>
      <c r="S15" s="38">
        <v>17</v>
      </c>
      <c r="T15" s="38">
        <v>18</v>
      </c>
      <c r="U15" s="38">
        <v>19</v>
      </c>
      <c r="V15" s="38">
        <v>20</v>
      </c>
      <c r="W15" s="38">
        <v>21</v>
      </c>
      <c r="X15" s="38">
        <v>22</v>
      </c>
      <c r="Y15" s="38">
        <v>23</v>
      </c>
      <c r="Z15" s="38">
        <v>24</v>
      </c>
      <c r="AA15" s="38">
        <v>25</v>
      </c>
      <c r="AB15" s="38">
        <v>26</v>
      </c>
      <c r="AC15" s="38">
        <v>27</v>
      </c>
      <c r="AD15" s="38">
        <v>28</v>
      </c>
      <c r="AE15" s="38">
        <v>29</v>
      </c>
      <c r="AF15" s="38">
        <v>30</v>
      </c>
      <c r="AG15" s="38">
        <v>31</v>
      </c>
      <c r="AH15" s="71" t="s">
        <v>6</v>
      </c>
      <c r="AI15" s="39"/>
      <c r="AJ15" s="7"/>
      <c r="AL15" s="27" t="s">
        <v>30</v>
      </c>
      <c r="AM15" s="52">
        <f t="array" ref="AM15">MIN(IF($C$7:$AG$7&lt;&gt;0,$C$7:$AG$7))</f>
        <v>50000</v>
      </c>
      <c r="AN15" s="52">
        <f t="array" ref="AN15">MAX(IF(IF(MOD(COLUMN($C$7:$AG$7),2)=0,$C$7:$AG$7)&lt;&gt;0,$C$7:$AG$7))</f>
        <v>200000</v>
      </c>
      <c r="AO15" s="30"/>
      <c r="AP15" s="30"/>
    </row>
    <row r="16" spans="1:43" ht="24.95" customHeight="1">
      <c r="A16" s="102" t="s">
        <v>42</v>
      </c>
      <c r="B16" s="10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60">
        <f>SUM(C16:AG16)</f>
        <v>0</v>
      </c>
      <c r="AI16" s="40">
        <f>COUNTIF(C16:AG16,"&gt;0")</f>
        <v>0</v>
      </c>
      <c r="AJ16" s="7"/>
      <c r="AL16" s="17"/>
      <c r="AM16" s="18"/>
      <c r="AN16" s="18"/>
      <c r="AO16" s="18"/>
      <c r="AP16" s="18"/>
    </row>
    <row r="17" spans="1:43" ht="24.95" customHeight="1">
      <c r="A17" s="102" t="s">
        <v>43</v>
      </c>
      <c r="B17" s="10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60">
        <f>SUM(C17:AG17)</f>
        <v>0</v>
      </c>
      <c r="AI17" s="40">
        <f>COUNTIF(C17:AG17,"&gt;0")</f>
        <v>0</v>
      </c>
      <c r="AJ17" s="7"/>
      <c r="AL17" s="17"/>
      <c r="AM17" s="18"/>
      <c r="AN17" s="18"/>
      <c r="AO17" s="18"/>
      <c r="AP17" s="18"/>
    </row>
    <row r="18" spans="1:43" ht="24.95" customHeight="1">
      <c r="A18" s="102" t="s">
        <v>48</v>
      </c>
      <c r="B18" s="10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60">
        <f>SUM(C18:AG18)</f>
        <v>0</v>
      </c>
      <c r="AI18" s="40">
        <f>COUNTIF(C18:AG18,"&gt;0")</f>
        <v>0</v>
      </c>
      <c r="AJ18" s="7"/>
      <c r="AL18" s="17"/>
      <c r="AM18" s="18"/>
      <c r="AN18" s="18"/>
      <c r="AO18" s="18"/>
      <c r="AP18" s="18"/>
    </row>
    <row r="19" spans="1:43" ht="24.95" customHeight="1">
      <c r="A19" s="98" t="s">
        <v>22</v>
      </c>
      <c r="B19" s="99"/>
      <c r="C19" s="19" t="e">
        <f>(C18/C17)*100</f>
        <v>#DIV/0!</v>
      </c>
      <c r="D19" s="19" t="e">
        <f t="shared" ref="D19:AG19" si="3">(D18/D17)*100</f>
        <v>#DIV/0!</v>
      </c>
      <c r="E19" s="19" t="e">
        <f t="shared" si="3"/>
        <v>#DIV/0!</v>
      </c>
      <c r="F19" s="19" t="e">
        <f t="shared" si="3"/>
        <v>#DIV/0!</v>
      </c>
      <c r="G19" s="19" t="e">
        <f t="shared" si="3"/>
        <v>#DIV/0!</v>
      </c>
      <c r="H19" s="19" t="e">
        <f t="shared" si="3"/>
        <v>#DIV/0!</v>
      </c>
      <c r="I19" s="19" t="e">
        <f t="shared" si="3"/>
        <v>#DIV/0!</v>
      </c>
      <c r="J19" s="19" t="e">
        <f t="shared" si="3"/>
        <v>#DIV/0!</v>
      </c>
      <c r="K19" s="19" t="e">
        <f t="shared" si="3"/>
        <v>#DIV/0!</v>
      </c>
      <c r="L19" s="19" t="e">
        <f t="shared" si="3"/>
        <v>#DIV/0!</v>
      </c>
      <c r="M19" s="19" t="e">
        <f t="shared" si="3"/>
        <v>#DIV/0!</v>
      </c>
      <c r="N19" s="19" t="e">
        <f t="shared" si="3"/>
        <v>#DIV/0!</v>
      </c>
      <c r="O19" s="19" t="e">
        <f t="shared" si="3"/>
        <v>#DIV/0!</v>
      </c>
      <c r="P19" s="19" t="e">
        <f t="shared" si="3"/>
        <v>#DIV/0!</v>
      </c>
      <c r="Q19" s="19" t="e">
        <f t="shared" si="3"/>
        <v>#DIV/0!</v>
      </c>
      <c r="R19" s="19" t="e">
        <f t="shared" si="3"/>
        <v>#DIV/0!</v>
      </c>
      <c r="S19" s="19" t="e">
        <f t="shared" si="3"/>
        <v>#DIV/0!</v>
      </c>
      <c r="T19" s="19" t="e">
        <f t="shared" si="3"/>
        <v>#DIV/0!</v>
      </c>
      <c r="U19" s="19" t="e">
        <f t="shared" si="3"/>
        <v>#DIV/0!</v>
      </c>
      <c r="V19" s="19" t="e">
        <f t="shared" si="3"/>
        <v>#DIV/0!</v>
      </c>
      <c r="W19" s="19" t="e">
        <f t="shared" si="3"/>
        <v>#DIV/0!</v>
      </c>
      <c r="X19" s="19" t="e">
        <f t="shared" si="3"/>
        <v>#DIV/0!</v>
      </c>
      <c r="Y19" s="19" t="e">
        <f t="shared" si="3"/>
        <v>#DIV/0!</v>
      </c>
      <c r="Z19" s="19" t="e">
        <f t="shared" si="3"/>
        <v>#DIV/0!</v>
      </c>
      <c r="AA19" s="19" t="e">
        <f t="shared" si="3"/>
        <v>#DIV/0!</v>
      </c>
      <c r="AB19" s="19" t="e">
        <f t="shared" si="3"/>
        <v>#DIV/0!</v>
      </c>
      <c r="AC19" s="19" t="e">
        <f t="shared" si="3"/>
        <v>#DIV/0!</v>
      </c>
      <c r="AD19" s="19" t="e">
        <f t="shared" si="3"/>
        <v>#DIV/0!</v>
      </c>
      <c r="AE19" s="19" t="e">
        <f t="shared" si="3"/>
        <v>#DIV/0!</v>
      </c>
      <c r="AF19" s="19" t="e">
        <f t="shared" si="3"/>
        <v>#DIV/0!</v>
      </c>
      <c r="AG19" s="19" t="e">
        <f t="shared" si="3"/>
        <v>#DIV/0!</v>
      </c>
      <c r="AH19" s="62" t="e">
        <f>(AH18/AH17)*100</f>
        <v>#DIV/0!</v>
      </c>
      <c r="AI19" s="40"/>
      <c r="AJ19" s="7"/>
      <c r="AL19" s="17"/>
      <c r="AM19" s="18"/>
      <c r="AN19" s="18"/>
      <c r="AO19" s="18"/>
      <c r="AP19" s="18"/>
    </row>
    <row r="20" spans="1:43" ht="24.95" customHeight="1">
      <c r="A20" s="106" t="s">
        <v>49</v>
      </c>
      <c r="B20" s="107"/>
      <c r="C20" s="57">
        <f>수입내역!C7</f>
        <v>100000</v>
      </c>
      <c r="D20" s="57">
        <f>수입내역!D7</f>
        <v>100000</v>
      </c>
      <c r="E20" s="57">
        <f>수입내역!E7</f>
        <v>0</v>
      </c>
      <c r="F20" s="57">
        <f>수입내역!F7</f>
        <v>100000</v>
      </c>
      <c r="G20" s="57">
        <f>수입내역!G7</f>
        <v>100000</v>
      </c>
      <c r="H20" s="57">
        <f>수입내역!H7</f>
        <v>100000</v>
      </c>
      <c r="I20" s="57">
        <f>수입내역!I7</f>
        <v>100000</v>
      </c>
      <c r="J20" s="57">
        <f>수입내역!J7</f>
        <v>100000</v>
      </c>
      <c r="K20" s="57">
        <f>수입내역!K7</f>
        <v>100000</v>
      </c>
      <c r="L20" s="57">
        <f>수입내역!L7</f>
        <v>100000</v>
      </c>
      <c r="M20" s="57">
        <f>수입내역!M7</f>
        <v>100000</v>
      </c>
      <c r="N20" s="57">
        <f>수입내역!N7</f>
        <v>100000</v>
      </c>
      <c r="O20" s="57">
        <f>수입내역!O7</f>
        <v>100000</v>
      </c>
      <c r="P20" s="57">
        <f>수입내역!P7</f>
        <v>100000</v>
      </c>
      <c r="Q20" s="57">
        <f>수입내역!Q7</f>
        <v>100000</v>
      </c>
      <c r="R20" s="57">
        <f>수입내역!R7</f>
        <v>100000</v>
      </c>
      <c r="S20" s="57">
        <f>수입내역!S7</f>
        <v>0</v>
      </c>
      <c r="T20" s="57">
        <f>수입내역!T7</f>
        <v>100000</v>
      </c>
      <c r="U20" s="57">
        <f>수입내역!U7</f>
        <v>100000</v>
      </c>
      <c r="V20" s="57">
        <f>수입내역!V7</f>
        <v>100000</v>
      </c>
      <c r="W20" s="57">
        <f>수입내역!W7</f>
        <v>100000</v>
      </c>
      <c r="X20" s="57">
        <f>수입내역!X7</f>
        <v>100000</v>
      </c>
      <c r="Y20" s="57">
        <f>수입내역!Y7</f>
        <v>100000</v>
      </c>
      <c r="Z20" s="57">
        <f>수입내역!Z7</f>
        <v>100000</v>
      </c>
      <c r="AA20" s="57">
        <f>수입내역!AA7</f>
        <v>100000</v>
      </c>
      <c r="AB20" s="57">
        <f>수입내역!AB7</f>
        <v>100000</v>
      </c>
      <c r="AC20" s="57">
        <f>수입내역!AC7</f>
        <v>100000</v>
      </c>
      <c r="AD20" s="57">
        <f>수입내역!AD7</f>
        <v>100000</v>
      </c>
      <c r="AE20" s="57">
        <f>수입내역!AE7</f>
        <v>100000</v>
      </c>
      <c r="AF20" s="57">
        <f>수입내역!AF7</f>
        <v>200000</v>
      </c>
      <c r="AG20" s="57">
        <f>수입내역!AG7</f>
        <v>50000</v>
      </c>
      <c r="AH20" s="63">
        <f>SUM(C20:AG20)</f>
        <v>2950000</v>
      </c>
      <c r="AI20" s="40">
        <f>COUNTIF(C20:AG20,"&gt;0")</f>
        <v>29</v>
      </c>
      <c r="AJ20" s="7"/>
      <c r="AL20" s="17"/>
      <c r="AM20" s="18"/>
      <c r="AN20" s="18"/>
      <c r="AO20" s="18"/>
      <c r="AP20" s="29"/>
    </row>
    <row r="21" spans="1:43" ht="24.95" customHeight="1" thickBot="1">
      <c r="A21" s="108"/>
      <c r="B21" s="109"/>
      <c r="C21" s="41" t="e">
        <f>(C20/C18)*100</f>
        <v>#DIV/0!</v>
      </c>
      <c r="D21" s="41" t="e">
        <f t="shared" ref="D21:AG21" si="4">(D20/D18)*100</f>
        <v>#DIV/0!</v>
      </c>
      <c r="E21" s="41" t="e">
        <f t="shared" si="4"/>
        <v>#DIV/0!</v>
      </c>
      <c r="F21" s="41" t="e">
        <f t="shared" si="4"/>
        <v>#DIV/0!</v>
      </c>
      <c r="G21" s="41" t="e">
        <f t="shared" si="4"/>
        <v>#DIV/0!</v>
      </c>
      <c r="H21" s="41" t="e">
        <f t="shared" si="4"/>
        <v>#DIV/0!</v>
      </c>
      <c r="I21" s="41" t="e">
        <f t="shared" si="4"/>
        <v>#DIV/0!</v>
      </c>
      <c r="J21" s="41" t="e">
        <f t="shared" si="4"/>
        <v>#DIV/0!</v>
      </c>
      <c r="K21" s="41" t="e">
        <f t="shared" si="4"/>
        <v>#DIV/0!</v>
      </c>
      <c r="L21" s="41" t="e">
        <f t="shared" si="4"/>
        <v>#DIV/0!</v>
      </c>
      <c r="M21" s="41" t="e">
        <f t="shared" si="4"/>
        <v>#DIV/0!</v>
      </c>
      <c r="N21" s="41" t="e">
        <f t="shared" si="4"/>
        <v>#DIV/0!</v>
      </c>
      <c r="O21" s="41" t="e">
        <f t="shared" si="4"/>
        <v>#DIV/0!</v>
      </c>
      <c r="P21" s="41" t="e">
        <f t="shared" si="4"/>
        <v>#DIV/0!</v>
      </c>
      <c r="Q21" s="41" t="e">
        <f t="shared" si="4"/>
        <v>#DIV/0!</v>
      </c>
      <c r="R21" s="41" t="e">
        <f t="shared" si="4"/>
        <v>#DIV/0!</v>
      </c>
      <c r="S21" s="41" t="e">
        <f t="shared" si="4"/>
        <v>#DIV/0!</v>
      </c>
      <c r="T21" s="41" t="e">
        <f t="shared" si="4"/>
        <v>#DIV/0!</v>
      </c>
      <c r="U21" s="41" t="e">
        <f t="shared" si="4"/>
        <v>#DIV/0!</v>
      </c>
      <c r="V21" s="41" t="e">
        <f t="shared" si="4"/>
        <v>#DIV/0!</v>
      </c>
      <c r="W21" s="41" t="e">
        <f t="shared" si="4"/>
        <v>#DIV/0!</v>
      </c>
      <c r="X21" s="41" t="e">
        <f t="shared" si="4"/>
        <v>#DIV/0!</v>
      </c>
      <c r="Y21" s="41" t="e">
        <f t="shared" si="4"/>
        <v>#DIV/0!</v>
      </c>
      <c r="Z21" s="41" t="e">
        <f t="shared" si="4"/>
        <v>#DIV/0!</v>
      </c>
      <c r="AA21" s="41" t="e">
        <f t="shared" si="4"/>
        <v>#DIV/0!</v>
      </c>
      <c r="AB21" s="41" t="e">
        <f t="shared" si="4"/>
        <v>#DIV/0!</v>
      </c>
      <c r="AC21" s="41" t="e">
        <f t="shared" si="4"/>
        <v>#DIV/0!</v>
      </c>
      <c r="AD21" s="41" t="e">
        <f t="shared" si="4"/>
        <v>#DIV/0!</v>
      </c>
      <c r="AE21" s="41" t="e">
        <f t="shared" si="4"/>
        <v>#DIV/0!</v>
      </c>
      <c r="AF21" s="41" t="e">
        <f t="shared" si="4"/>
        <v>#DIV/0!</v>
      </c>
      <c r="AG21" s="41" t="e">
        <f t="shared" si="4"/>
        <v>#DIV/0!</v>
      </c>
      <c r="AH21" s="72" t="e">
        <f>(AH20/AH18)*100</f>
        <v>#DIV/0!</v>
      </c>
      <c r="AI21" s="42"/>
      <c r="AJ21" s="7"/>
      <c r="AL21" s="17"/>
      <c r="AM21" s="18"/>
      <c r="AN21" s="18"/>
      <c r="AO21" s="18"/>
      <c r="AP21" s="18"/>
    </row>
    <row r="22" spans="1:43" ht="24.95" customHeight="1">
      <c r="A22" s="111" t="s">
        <v>44</v>
      </c>
      <c r="B22" s="112"/>
      <c r="C22" s="34">
        <f>C16</f>
        <v>0</v>
      </c>
      <c r="D22" s="34">
        <f t="shared" ref="D22:AG22" si="5">C22+D16</f>
        <v>0</v>
      </c>
      <c r="E22" s="34">
        <f t="shared" si="5"/>
        <v>0</v>
      </c>
      <c r="F22" s="34">
        <f t="shared" si="5"/>
        <v>0</v>
      </c>
      <c r="G22" s="34">
        <f t="shared" si="5"/>
        <v>0</v>
      </c>
      <c r="H22" s="34">
        <f t="shared" si="5"/>
        <v>0</v>
      </c>
      <c r="I22" s="34">
        <f t="shared" si="5"/>
        <v>0</v>
      </c>
      <c r="J22" s="34">
        <f t="shared" si="5"/>
        <v>0</v>
      </c>
      <c r="K22" s="34">
        <f t="shared" si="5"/>
        <v>0</v>
      </c>
      <c r="L22" s="34">
        <f t="shared" si="5"/>
        <v>0</v>
      </c>
      <c r="M22" s="34">
        <f t="shared" si="5"/>
        <v>0</v>
      </c>
      <c r="N22" s="34">
        <f t="shared" si="5"/>
        <v>0</v>
      </c>
      <c r="O22" s="34">
        <f t="shared" si="5"/>
        <v>0</v>
      </c>
      <c r="P22" s="34">
        <f t="shared" si="5"/>
        <v>0</v>
      </c>
      <c r="Q22" s="34">
        <f t="shared" si="5"/>
        <v>0</v>
      </c>
      <c r="R22" s="34">
        <f t="shared" si="5"/>
        <v>0</v>
      </c>
      <c r="S22" s="34">
        <f t="shared" si="5"/>
        <v>0</v>
      </c>
      <c r="T22" s="34">
        <f t="shared" si="5"/>
        <v>0</v>
      </c>
      <c r="U22" s="34">
        <f t="shared" si="5"/>
        <v>0</v>
      </c>
      <c r="V22" s="34">
        <f t="shared" si="5"/>
        <v>0</v>
      </c>
      <c r="W22" s="34">
        <f t="shared" si="5"/>
        <v>0</v>
      </c>
      <c r="X22" s="34">
        <f t="shared" si="5"/>
        <v>0</v>
      </c>
      <c r="Y22" s="34">
        <f t="shared" si="5"/>
        <v>0</v>
      </c>
      <c r="Z22" s="34">
        <f t="shared" si="5"/>
        <v>0</v>
      </c>
      <c r="AA22" s="34">
        <f t="shared" si="5"/>
        <v>0</v>
      </c>
      <c r="AB22" s="34">
        <f t="shared" si="5"/>
        <v>0</v>
      </c>
      <c r="AC22" s="34">
        <f t="shared" si="5"/>
        <v>0</v>
      </c>
      <c r="AD22" s="34">
        <f t="shared" si="5"/>
        <v>0</v>
      </c>
      <c r="AE22" s="34">
        <f t="shared" si="5"/>
        <v>0</v>
      </c>
      <c r="AF22" s="34">
        <f t="shared" si="5"/>
        <v>0</v>
      </c>
      <c r="AG22" s="34">
        <f t="shared" si="5"/>
        <v>0</v>
      </c>
      <c r="AH22" s="66">
        <f>AH16</f>
        <v>0</v>
      </c>
      <c r="AI22" s="35"/>
      <c r="AL22" s="24" t="s">
        <v>14</v>
      </c>
      <c r="AM22" s="24" t="s">
        <v>15</v>
      </c>
      <c r="AN22" s="24" t="s">
        <v>16</v>
      </c>
      <c r="AO22" s="90" t="s">
        <v>17</v>
      </c>
      <c r="AP22" s="91"/>
      <c r="AQ22" s="26"/>
    </row>
    <row r="23" spans="1:43" ht="24.95" customHeight="1">
      <c r="A23" s="113" t="s">
        <v>45</v>
      </c>
      <c r="B23" s="114"/>
      <c r="C23" s="3">
        <f>C17</f>
        <v>0</v>
      </c>
      <c r="D23" s="3">
        <f t="shared" ref="D23:AG23" si="6">C23+D17</f>
        <v>0</v>
      </c>
      <c r="E23" s="3">
        <f t="shared" si="6"/>
        <v>0</v>
      </c>
      <c r="F23" s="3">
        <f t="shared" si="6"/>
        <v>0</v>
      </c>
      <c r="G23" s="3">
        <f t="shared" si="6"/>
        <v>0</v>
      </c>
      <c r="H23" s="3">
        <f t="shared" si="6"/>
        <v>0</v>
      </c>
      <c r="I23" s="3">
        <f t="shared" si="6"/>
        <v>0</v>
      </c>
      <c r="J23" s="3">
        <f t="shared" si="6"/>
        <v>0</v>
      </c>
      <c r="K23" s="3">
        <f t="shared" si="6"/>
        <v>0</v>
      </c>
      <c r="L23" s="3">
        <f t="shared" si="6"/>
        <v>0</v>
      </c>
      <c r="M23" s="3">
        <f t="shared" si="6"/>
        <v>0</v>
      </c>
      <c r="N23" s="3">
        <f t="shared" si="6"/>
        <v>0</v>
      </c>
      <c r="O23" s="3">
        <f t="shared" si="6"/>
        <v>0</v>
      </c>
      <c r="P23" s="3">
        <f t="shared" si="6"/>
        <v>0</v>
      </c>
      <c r="Q23" s="3">
        <f t="shared" si="6"/>
        <v>0</v>
      </c>
      <c r="R23" s="3">
        <f t="shared" si="6"/>
        <v>0</v>
      </c>
      <c r="S23" s="3">
        <f t="shared" si="6"/>
        <v>0</v>
      </c>
      <c r="T23" s="3">
        <f t="shared" si="6"/>
        <v>0</v>
      </c>
      <c r="U23" s="3">
        <f t="shared" si="6"/>
        <v>0</v>
      </c>
      <c r="V23" s="3">
        <f t="shared" si="6"/>
        <v>0</v>
      </c>
      <c r="W23" s="3">
        <f t="shared" si="6"/>
        <v>0</v>
      </c>
      <c r="X23" s="3">
        <f t="shared" si="6"/>
        <v>0</v>
      </c>
      <c r="Y23" s="3">
        <f t="shared" si="6"/>
        <v>0</v>
      </c>
      <c r="Z23" s="3">
        <f t="shared" si="6"/>
        <v>0</v>
      </c>
      <c r="AA23" s="3">
        <f t="shared" si="6"/>
        <v>0</v>
      </c>
      <c r="AB23" s="3">
        <f t="shared" si="6"/>
        <v>0</v>
      </c>
      <c r="AC23" s="3">
        <f t="shared" si="6"/>
        <v>0</v>
      </c>
      <c r="AD23" s="3">
        <f t="shared" si="6"/>
        <v>0</v>
      </c>
      <c r="AE23" s="3">
        <f t="shared" si="6"/>
        <v>0</v>
      </c>
      <c r="AF23" s="3">
        <f t="shared" si="6"/>
        <v>0</v>
      </c>
      <c r="AG23" s="3">
        <f t="shared" si="6"/>
        <v>0</v>
      </c>
      <c r="AH23" s="60">
        <f>AG23</f>
        <v>0</v>
      </c>
      <c r="AI23" s="36"/>
      <c r="AL23" s="6"/>
      <c r="AM23" s="6"/>
      <c r="AN23" s="6"/>
      <c r="AO23" s="6"/>
      <c r="AP23" s="24"/>
      <c r="AQ23" s="25">
        <f>SUM(AL23:AN23)</f>
        <v>0</v>
      </c>
    </row>
    <row r="24" spans="1:43" ht="24.95" customHeight="1">
      <c r="A24" s="113" t="s">
        <v>50</v>
      </c>
      <c r="B24" s="114"/>
      <c r="C24" s="3">
        <f>C18</f>
        <v>0</v>
      </c>
      <c r="D24" s="3">
        <f t="shared" ref="D24:AG24" si="7">C24+D18</f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 t="shared" si="7"/>
        <v>0</v>
      </c>
      <c r="J24" s="3">
        <f t="shared" si="7"/>
        <v>0</v>
      </c>
      <c r="K24" s="3">
        <f t="shared" si="7"/>
        <v>0</v>
      </c>
      <c r="L24" s="3">
        <f t="shared" si="7"/>
        <v>0</v>
      </c>
      <c r="M24" s="3">
        <f t="shared" si="7"/>
        <v>0</v>
      </c>
      <c r="N24" s="3">
        <f t="shared" si="7"/>
        <v>0</v>
      </c>
      <c r="O24" s="3">
        <f t="shared" si="7"/>
        <v>0</v>
      </c>
      <c r="P24" s="3">
        <f t="shared" si="7"/>
        <v>0</v>
      </c>
      <c r="Q24" s="3">
        <f t="shared" si="7"/>
        <v>0</v>
      </c>
      <c r="R24" s="3">
        <f t="shared" si="7"/>
        <v>0</v>
      </c>
      <c r="S24" s="3">
        <f t="shared" si="7"/>
        <v>0</v>
      </c>
      <c r="T24" s="3">
        <f t="shared" si="7"/>
        <v>0</v>
      </c>
      <c r="U24" s="3">
        <f t="shared" si="7"/>
        <v>0</v>
      </c>
      <c r="V24" s="3">
        <f t="shared" si="7"/>
        <v>0</v>
      </c>
      <c r="W24" s="3">
        <f t="shared" si="7"/>
        <v>0</v>
      </c>
      <c r="X24" s="3">
        <f t="shared" si="7"/>
        <v>0</v>
      </c>
      <c r="Y24" s="3">
        <f t="shared" si="7"/>
        <v>0</v>
      </c>
      <c r="Z24" s="3">
        <f t="shared" si="7"/>
        <v>0</v>
      </c>
      <c r="AA24" s="3">
        <f t="shared" si="7"/>
        <v>0</v>
      </c>
      <c r="AB24" s="3">
        <f t="shared" si="7"/>
        <v>0</v>
      </c>
      <c r="AC24" s="3">
        <f t="shared" si="7"/>
        <v>0</v>
      </c>
      <c r="AD24" s="3">
        <f t="shared" si="7"/>
        <v>0</v>
      </c>
      <c r="AE24" s="3">
        <f t="shared" si="7"/>
        <v>0</v>
      </c>
      <c r="AF24" s="3">
        <f t="shared" si="7"/>
        <v>0</v>
      </c>
      <c r="AG24" s="3">
        <f t="shared" si="7"/>
        <v>0</v>
      </c>
      <c r="AH24" s="60">
        <f>AG24</f>
        <v>0</v>
      </c>
      <c r="AI24" s="36"/>
      <c r="AL24" s="20"/>
      <c r="AM24" s="20"/>
      <c r="AN24" s="20"/>
      <c r="AO24" s="20"/>
      <c r="AP24" s="24"/>
      <c r="AQ24" s="1"/>
    </row>
    <row r="25" spans="1:43" ht="24.95" customHeight="1">
      <c r="A25" s="98" t="s">
        <v>22</v>
      </c>
      <c r="B25" s="99"/>
      <c r="C25" s="16" t="e">
        <f>(C24/C23)*100</f>
        <v>#DIV/0!</v>
      </c>
      <c r="D25" s="16" t="e">
        <f t="shared" ref="D25:AH25" si="8">(D24/D23)*100</f>
        <v>#DIV/0!</v>
      </c>
      <c r="E25" s="16" t="e">
        <f t="shared" si="8"/>
        <v>#DIV/0!</v>
      </c>
      <c r="F25" s="16" t="e">
        <f t="shared" si="8"/>
        <v>#DIV/0!</v>
      </c>
      <c r="G25" s="16" t="e">
        <f t="shared" si="8"/>
        <v>#DIV/0!</v>
      </c>
      <c r="H25" s="16" t="e">
        <f t="shared" si="8"/>
        <v>#DIV/0!</v>
      </c>
      <c r="I25" s="16" t="e">
        <f t="shared" si="8"/>
        <v>#DIV/0!</v>
      </c>
      <c r="J25" s="16" t="e">
        <f t="shared" si="8"/>
        <v>#DIV/0!</v>
      </c>
      <c r="K25" s="16" t="e">
        <f t="shared" si="8"/>
        <v>#DIV/0!</v>
      </c>
      <c r="L25" s="16" t="e">
        <f t="shared" si="8"/>
        <v>#DIV/0!</v>
      </c>
      <c r="M25" s="16" t="e">
        <f t="shared" si="8"/>
        <v>#DIV/0!</v>
      </c>
      <c r="N25" s="16" t="e">
        <f t="shared" si="8"/>
        <v>#DIV/0!</v>
      </c>
      <c r="O25" s="16" t="e">
        <f t="shared" si="8"/>
        <v>#DIV/0!</v>
      </c>
      <c r="P25" s="16" t="e">
        <f t="shared" si="8"/>
        <v>#DIV/0!</v>
      </c>
      <c r="Q25" s="16" t="e">
        <f t="shared" si="8"/>
        <v>#DIV/0!</v>
      </c>
      <c r="R25" s="16" t="e">
        <f t="shared" si="8"/>
        <v>#DIV/0!</v>
      </c>
      <c r="S25" s="16" t="e">
        <f t="shared" si="8"/>
        <v>#DIV/0!</v>
      </c>
      <c r="T25" s="16" t="e">
        <f t="shared" si="8"/>
        <v>#DIV/0!</v>
      </c>
      <c r="U25" s="16" t="e">
        <f t="shared" si="8"/>
        <v>#DIV/0!</v>
      </c>
      <c r="V25" s="16" t="e">
        <f t="shared" si="8"/>
        <v>#DIV/0!</v>
      </c>
      <c r="W25" s="16" t="e">
        <f t="shared" si="8"/>
        <v>#DIV/0!</v>
      </c>
      <c r="X25" s="16" t="e">
        <f t="shared" si="8"/>
        <v>#DIV/0!</v>
      </c>
      <c r="Y25" s="16" t="e">
        <f t="shared" si="8"/>
        <v>#DIV/0!</v>
      </c>
      <c r="Z25" s="16" t="e">
        <f t="shared" si="8"/>
        <v>#DIV/0!</v>
      </c>
      <c r="AA25" s="16" t="e">
        <f t="shared" si="8"/>
        <v>#DIV/0!</v>
      </c>
      <c r="AB25" s="16" t="e">
        <f t="shared" si="8"/>
        <v>#DIV/0!</v>
      </c>
      <c r="AC25" s="16" t="e">
        <f t="shared" si="8"/>
        <v>#DIV/0!</v>
      </c>
      <c r="AD25" s="16" t="e">
        <f t="shared" si="8"/>
        <v>#DIV/0!</v>
      </c>
      <c r="AE25" s="16" t="e">
        <f t="shared" si="8"/>
        <v>#DIV/0!</v>
      </c>
      <c r="AF25" s="16" t="e">
        <f t="shared" si="8"/>
        <v>#DIV/0!</v>
      </c>
      <c r="AG25" s="16" t="e">
        <f t="shared" si="8"/>
        <v>#DIV/0!</v>
      </c>
      <c r="AH25" s="64" t="e">
        <f t="shared" si="8"/>
        <v>#DIV/0!</v>
      </c>
      <c r="AI25" s="36"/>
      <c r="AL25" s="28"/>
      <c r="AM25" s="28"/>
      <c r="AN25" s="28"/>
      <c r="AO25" s="28"/>
      <c r="AP25" s="9"/>
      <c r="AQ25" s="13">
        <f>SUM(AL25:AN25)</f>
        <v>0</v>
      </c>
    </row>
    <row r="26" spans="1:43" ht="24.95" customHeight="1">
      <c r="A26" s="106" t="s">
        <v>61</v>
      </c>
      <c r="B26" s="107"/>
      <c r="C26" s="56">
        <f>C20</f>
        <v>100000</v>
      </c>
      <c r="D26" s="56">
        <f t="shared" ref="D26:AG26" si="9">C26+D20</f>
        <v>200000</v>
      </c>
      <c r="E26" s="56">
        <f t="shared" si="9"/>
        <v>200000</v>
      </c>
      <c r="F26" s="56">
        <f t="shared" si="9"/>
        <v>300000</v>
      </c>
      <c r="G26" s="56">
        <f t="shared" si="9"/>
        <v>400000</v>
      </c>
      <c r="H26" s="56">
        <f t="shared" si="9"/>
        <v>500000</v>
      </c>
      <c r="I26" s="56">
        <f t="shared" si="9"/>
        <v>600000</v>
      </c>
      <c r="J26" s="56">
        <f t="shared" si="9"/>
        <v>700000</v>
      </c>
      <c r="K26" s="56">
        <f t="shared" si="9"/>
        <v>800000</v>
      </c>
      <c r="L26" s="56">
        <f t="shared" si="9"/>
        <v>900000</v>
      </c>
      <c r="M26" s="56">
        <f t="shared" si="9"/>
        <v>1000000</v>
      </c>
      <c r="N26" s="56">
        <f t="shared" si="9"/>
        <v>1100000</v>
      </c>
      <c r="O26" s="56">
        <f t="shared" si="9"/>
        <v>1200000</v>
      </c>
      <c r="P26" s="56">
        <f t="shared" si="9"/>
        <v>1300000</v>
      </c>
      <c r="Q26" s="56">
        <f t="shared" si="9"/>
        <v>1400000</v>
      </c>
      <c r="R26" s="56">
        <f t="shared" si="9"/>
        <v>1500000</v>
      </c>
      <c r="S26" s="56">
        <f t="shared" si="9"/>
        <v>1500000</v>
      </c>
      <c r="T26" s="56">
        <f t="shared" si="9"/>
        <v>1600000</v>
      </c>
      <c r="U26" s="56">
        <f t="shared" si="9"/>
        <v>1700000</v>
      </c>
      <c r="V26" s="56">
        <f t="shared" si="9"/>
        <v>1800000</v>
      </c>
      <c r="W26" s="56">
        <f t="shared" si="9"/>
        <v>1900000</v>
      </c>
      <c r="X26" s="56">
        <f t="shared" si="9"/>
        <v>2000000</v>
      </c>
      <c r="Y26" s="56">
        <f t="shared" si="9"/>
        <v>2100000</v>
      </c>
      <c r="Z26" s="56">
        <f t="shared" si="9"/>
        <v>2200000</v>
      </c>
      <c r="AA26" s="56">
        <f t="shared" si="9"/>
        <v>2300000</v>
      </c>
      <c r="AB26" s="56">
        <f t="shared" si="9"/>
        <v>2400000</v>
      </c>
      <c r="AC26" s="56">
        <f t="shared" si="9"/>
        <v>2500000</v>
      </c>
      <c r="AD26" s="56">
        <f t="shared" si="9"/>
        <v>2600000</v>
      </c>
      <c r="AE26" s="56">
        <f t="shared" si="9"/>
        <v>2700000</v>
      </c>
      <c r="AF26" s="56">
        <f t="shared" si="9"/>
        <v>2900000</v>
      </c>
      <c r="AG26" s="56">
        <f t="shared" si="9"/>
        <v>2950000</v>
      </c>
      <c r="AH26" s="63">
        <f>AG26</f>
        <v>2950000</v>
      </c>
      <c r="AI26" s="36"/>
      <c r="AL26" s="27"/>
      <c r="AM26" s="27"/>
      <c r="AN26" s="27"/>
      <c r="AO26" s="27"/>
      <c r="AP26" s="10"/>
      <c r="AQ26" s="14" t="s">
        <v>19</v>
      </c>
    </row>
    <row r="27" spans="1:43" ht="24.95" customHeight="1" thickBot="1">
      <c r="A27" s="108" t="s">
        <v>22</v>
      </c>
      <c r="B27" s="109"/>
      <c r="C27" s="51" t="e">
        <f>(C26/C24)*100</f>
        <v>#DIV/0!</v>
      </c>
      <c r="D27" s="51" t="e">
        <f t="shared" ref="D27:AG27" si="10">(D26/D24)*100</f>
        <v>#DIV/0!</v>
      </c>
      <c r="E27" s="51" t="e">
        <f t="shared" si="10"/>
        <v>#DIV/0!</v>
      </c>
      <c r="F27" s="51" t="e">
        <f t="shared" si="10"/>
        <v>#DIV/0!</v>
      </c>
      <c r="G27" s="51" t="e">
        <f t="shared" si="10"/>
        <v>#DIV/0!</v>
      </c>
      <c r="H27" s="51" t="e">
        <f t="shared" si="10"/>
        <v>#DIV/0!</v>
      </c>
      <c r="I27" s="51" t="e">
        <f t="shared" si="10"/>
        <v>#DIV/0!</v>
      </c>
      <c r="J27" s="51" t="e">
        <f t="shared" si="10"/>
        <v>#DIV/0!</v>
      </c>
      <c r="K27" s="51" t="e">
        <f t="shared" si="10"/>
        <v>#DIV/0!</v>
      </c>
      <c r="L27" s="51" t="e">
        <f t="shared" si="10"/>
        <v>#DIV/0!</v>
      </c>
      <c r="M27" s="51" t="e">
        <f t="shared" si="10"/>
        <v>#DIV/0!</v>
      </c>
      <c r="N27" s="51" t="e">
        <f t="shared" si="10"/>
        <v>#DIV/0!</v>
      </c>
      <c r="O27" s="51" t="e">
        <f t="shared" si="10"/>
        <v>#DIV/0!</v>
      </c>
      <c r="P27" s="51" t="e">
        <f t="shared" si="10"/>
        <v>#DIV/0!</v>
      </c>
      <c r="Q27" s="51" t="e">
        <f t="shared" si="10"/>
        <v>#DIV/0!</v>
      </c>
      <c r="R27" s="51" t="e">
        <f t="shared" si="10"/>
        <v>#DIV/0!</v>
      </c>
      <c r="S27" s="51" t="e">
        <f t="shared" si="10"/>
        <v>#DIV/0!</v>
      </c>
      <c r="T27" s="51" t="e">
        <f t="shared" si="10"/>
        <v>#DIV/0!</v>
      </c>
      <c r="U27" s="51" t="e">
        <f t="shared" si="10"/>
        <v>#DIV/0!</v>
      </c>
      <c r="V27" s="51" t="e">
        <f t="shared" si="10"/>
        <v>#DIV/0!</v>
      </c>
      <c r="W27" s="51" t="e">
        <f t="shared" si="10"/>
        <v>#DIV/0!</v>
      </c>
      <c r="X27" s="51" t="e">
        <f t="shared" si="10"/>
        <v>#DIV/0!</v>
      </c>
      <c r="Y27" s="51" t="e">
        <f t="shared" si="10"/>
        <v>#DIV/0!</v>
      </c>
      <c r="Z27" s="51" t="e">
        <f t="shared" si="10"/>
        <v>#DIV/0!</v>
      </c>
      <c r="AA27" s="51" t="e">
        <f t="shared" si="10"/>
        <v>#DIV/0!</v>
      </c>
      <c r="AB27" s="51" t="e">
        <f t="shared" si="10"/>
        <v>#DIV/0!</v>
      </c>
      <c r="AC27" s="51" t="e">
        <f t="shared" si="10"/>
        <v>#DIV/0!</v>
      </c>
      <c r="AD27" s="51" t="e">
        <f t="shared" si="10"/>
        <v>#DIV/0!</v>
      </c>
      <c r="AE27" s="51" t="e">
        <f t="shared" si="10"/>
        <v>#DIV/0!</v>
      </c>
      <c r="AF27" s="51" t="e">
        <f t="shared" si="10"/>
        <v>#DIV/0!</v>
      </c>
      <c r="AG27" s="51" t="e">
        <f t="shared" si="10"/>
        <v>#DIV/0!</v>
      </c>
      <c r="AH27" s="67" t="e">
        <f>(AH26/AH24)*100</f>
        <v>#DIV/0!</v>
      </c>
      <c r="AI27" s="37"/>
      <c r="AL27" s="21" t="e">
        <f>(AL25/$AO$25)*100</f>
        <v>#DIV/0!</v>
      </c>
      <c r="AM27" s="21" t="e">
        <f>(AM25/$AO$25)*100</f>
        <v>#DIV/0!</v>
      </c>
      <c r="AN27" s="21" t="e">
        <f>(AN25/$AO$25)*100</f>
        <v>#DIV/0!</v>
      </c>
      <c r="AO27" s="21">
        <v>100</v>
      </c>
      <c r="AP27" s="10"/>
      <c r="AQ27" t="s">
        <v>20</v>
      </c>
    </row>
    <row r="28" spans="1:43" ht="24.95" customHeight="1" thickBot="1">
      <c r="A28" s="115" t="s">
        <v>23</v>
      </c>
      <c r="B28" s="116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76">
        <f>SUM(C28:AG28)</f>
        <v>0</v>
      </c>
      <c r="AI28" s="50"/>
      <c r="AL28" s="110"/>
      <c r="AM28" s="110"/>
      <c r="AN28" s="110"/>
      <c r="AO28" s="110"/>
      <c r="AP28" s="110"/>
    </row>
    <row r="29" spans="1:43" ht="24.95" customHeight="1">
      <c r="AD29" t="s">
        <v>59</v>
      </c>
      <c r="AE29" t="s">
        <v>60</v>
      </c>
      <c r="AO29" s="73"/>
      <c r="AP29" t="s">
        <v>38</v>
      </c>
    </row>
    <row r="30" spans="1:43" ht="24.95" customHeight="1">
      <c r="AO30" s="2"/>
      <c r="AP30" t="s">
        <v>24</v>
      </c>
    </row>
  </sheetData>
  <mergeCells count="32">
    <mergeCell ref="A25:B25"/>
    <mergeCell ref="A26:B26"/>
    <mergeCell ref="A27:B27"/>
    <mergeCell ref="AL28:AP28"/>
    <mergeCell ref="A20:B20"/>
    <mergeCell ref="A21:B21"/>
    <mergeCell ref="A22:B22"/>
    <mergeCell ref="AO22:AP22"/>
    <mergeCell ref="A23:B23"/>
    <mergeCell ref="A24:B24"/>
    <mergeCell ref="A28:B28"/>
    <mergeCell ref="A19:B19"/>
    <mergeCell ref="A8:B8"/>
    <mergeCell ref="A9:A10"/>
    <mergeCell ref="A11:B11"/>
    <mergeCell ref="A12:B12"/>
    <mergeCell ref="A13:B13"/>
    <mergeCell ref="A14:B14"/>
    <mergeCell ref="A15:B15"/>
    <mergeCell ref="A16:B16"/>
    <mergeCell ref="A17:B17"/>
    <mergeCell ref="A18:B18"/>
    <mergeCell ref="AO4:AP4"/>
    <mergeCell ref="A5:B5"/>
    <mergeCell ref="A6:B6"/>
    <mergeCell ref="A7:B7"/>
    <mergeCell ref="A4:B4"/>
    <mergeCell ref="D1:G1"/>
    <mergeCell ref="H1:K1"/>
    <mergeCell ref="D2:G2"/>
    <mergeCell ref="A3:W3"/>
    <mergeCell ref="AH4:AH5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수입내역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오렌지</dc:creator>
  <cp:lastModifiedBy>오렌지</cp:lastModifiedBy>
  <dcterms:created xsi:type="dcterms:W3CDTF">2015-07-07T23:33:00Z</dcterms:created>
  <dcterms:modified xsi:type="dcterms:W3CDTF">2019-01-19T14:05:18Z</dcterms:modified>
</cp:coreProperties>
</file>